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570" windowHeight="10560"/>
  </bookViews>
  <sheets>
    <sheet name="VTYT" sheetId="2" r:id="rId1"/>
  </sheets>
  <externalReferences>
    <externalReference r:id="rId2"/>
  </externalReferences>
  <definedNames>
    <definedName name="_xlnm._FilterDatabase" localSheetId="0" hidden="1">VTYT!$A$11:$XEX$753</definedName>
    <definedName name="_xlnm.Print_Titles" localSheetId="0">VTYT!$10:$10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K12" i="2" l="1"/>
  <c r="K13" i="2"/>
  <c r="B14" i="2"/>
  <c r="C14" i="2" s="1"/>
  <c r="K14" i="2"/>
  <c r="L14" i="2" s="1"/>
  <c r="A15" i="2"/>
  <c r="B15" i="2" s="1"/>
  <c r="C15" i="2" s="1"/>
  <c r="K15" i="2"/>
  <c r="L15" i="2" s="1"/>
  <c r="A16" i="2"/>
  <c r="B16" i="2" s="1"/>
  <c r="C16" i="2" s="1"/>
  <c r="K16" i="2"/>
  <c r="L16" i="2" s="1"/>
  <c r="A17" i="2"/>
  <c r="B17" i="2" s="1"/>
  <c r="C17" i="2" s="1"/>
  <c r="K17" i="2"/>
  <c r="L17" i="2" s="1"/>
  <c r="A18" i="2"/>
  <c r="B18" i="2" s="1"/>
  <c r="C18" i="2" s="1"/>
  <c r="K18" i="2"/>
  <c r="L18" i="2" s="1"/>
  <c r="A19" i="2"/>
  <c r="B19" i="2" s="1"/>
  <c r="C19" i="2" s="1"/>
  <c r="K19" i="2"/>
  <c r="L19" i="2" s="1"/>
  <c r="A20" i="2"/>
  <c r="B20" i="2" s="1"/>
  <c r="C20" i="2" s="1"/>
  <c r="K20" i="2"/>
  <c r="L20" i="2" s="1"/>
  <c r="A21" i="2"/>
  <c r="B21" i="2" s="1"/>
  <c r="C21" i="2" s="1"/>
  <c r="K21" i="2"/>
  <c r="L21" i="2" s="1"/>
  <c r="A22" i="2"/>
  <c r="B22" i="2" s="1"/>
  <c r="C22" i="2" s="1"/>
  <c r="K22" i="2"/>
  <c r="L22" i="2" s="1"/>
  <c r="A23" i="2"/>
  <c r="B23" i="2" s="1"/>
  <c r="C23" i="2" s="1"/>
  <c r="K23" i="2"/>
  <c r="A24" i="2"/>
  <c r="B24" i="2" s="1"/>
  <c r="C24" i="2" s="1"/>
  <c r="K24" i="2"/>
  <c r="L24" i="2" s="1"/>
  <c r="A25" i="2"/>
  <c r="B25" i="2" s="1"/>
  <c r="C25" i="2" s="1"/>
  <c r="K25" i="2"/>
  <c r="L25" i="2" s="1"/>
  <c r="A26" i="2"/>
  <c r="B26" i="2" s="1"/>
  <c r="C26" i="2" s="1"/>
  <c r="K26" i="2"/>
  <c r="L26" i="2" s="1"/>
  <c r="A27" i="2"/>
  <c r="B27" i="2" s="1"/>
  <c r="C27" i="2" s="1"/>
  <c r="K27" i="2"/>
  <c r="L27" i="2" s="1"/>
  <c r="A28" i="2"/>
  <c r="B28" i="2" s="1"/>
  <c r="C28" i="2" s="1"/>
  <c r="K28" i="2"/>
  <c r="L28" i="2" s="1"/>
  <c r="A29" i="2"/>
  <c r="B29" i="2" s="1"/>
  <c r="C29" i="2" s="1"/>
  <c r="K29" i="2"/>
  <c r="L29" i="2" s="1"/>
  <c r="A30" i="2"/>
  <c r="B30" i="2" s="1"/>
  <c r="C30" i="2" s="1"/>
  <c r="K30" i="2"/>
  <c r="L30" i="2" s="1"/>
  <c r="A31" i="2"/>
  <c r="B31" i="2" s="1"/>
  <c r="C31" i="2" s="1"/>
  <c r="K31" i="2"/>
  <c r="L31" i="2" s="1"/>
  <c r="A32" i="2"/>
  <c r="B32" i="2" s="1"/>
  <c r="C32" i="2" s="1"/>
  <c r="K32" i="2"/>
  <c r="L32" i="2" s="1"/>
  <c r="A33" i="2"/>
  <c r="B33" i="2" s="1"/>
  <c r="C33" i="2" s="1"/>
  <c r="A34" i="2"/>
  <c r="B34" i="2" s="1"/>
  <c r="C34" i="2" s="1"/>
  <c r="K34" i="2"/>
  <c r="L34" i="2" s="1"/>
  <c r="A35" i="2"/>
  <c r="B35" i="2" s="1"/>
  <c r="C35" i="2" s="1"/>
  <c r="K35" i="2"/>
  <c r="L35" i="2" s="1"/>
  <c r="A36" i="2"/>
  <c r="B36" i="2" s="1"/>
  <c r="C36" i="2" s="1"/>
  <c r="K36" i="2"/>
  <c r="L36" i="2" s="1"/>
  <c r="A37" i="2"/>
  <c r="B37" i="2" s="1"/>
  <c r="C37" i="2" s="1"/>
  <c r="K37" i="2"/>
  <c r="L37" i="2" s="1"/>
  <c r="A38" i="2"/>
  <c r="B38" i="2" s="1"/>
  <c r="C38" i="2" s="1"/>
  <c r="K38" i="2"/>
  <c r="L38" i="2" s="1"/>
  <c r="A39" i="2"/>
  <c r="B39" i="2" s="1"/>
  <c r="C39" i="2" s="1"/>
  <c r="K39" i="2"/>
  <c r="L39" i="2" s="1"/>
  <c r="A40" i="2"/>
  <c r="B40" i="2" s="1"/>
  <c r="C40" i="2" s="1"/>
  <c r="K40" i="2"/>
  <c r="L40" i="2" s="1"/>
  <c r="A41" i="2"/>
  <c r="B41" i="2" s="1"/>
  <c r="C41" i="2" s="1"/>
  <c r="K41" i="2"/>
  <c r="L41" i="2" s="1"/>
  <c r="A42" i="2"/>
  <c r="B42" i="2" s="1"/>
  <c r="C42" i="2" s="1"/>
  <c r="K42" i="2"/>
  <c r="L42" i="2" s="1"/>
  <c r="A43" i="2"/>
  <c r="B43" i="2" s="1"/>
  <c r="C43" i="2" s="1"/>
  <c r="K43" i="2"/>
  <c r="L43" i="2" s="1"/>
  <c r="A44" i="2"/>
  <c r="B44" i="2" s="1"/>
  <c r="C44" i="2" s="1"/>
  <c r="K44" i="2"/>
  <c r="L44" i="2" s="1"/>
  <c r="A45" i="2"/>
  <c r="B45" i="2" s="1"/>
  <c r="C45" i="2" s="1"/>
  <c r="K45" i="2"/>
  <c r="L45" i="2" s="1"/>
  <c r="A46" i="2"/>
  <c r="B46" i="2" s="1"/>
  <c r="C46" i="2" s="1"/>
  <c r="K46" i="2"/>
  <c r="A47" i="2"/>
  <c r="B47" i="2" s="1"/>
  <c r="C47" i="2" s="1"/>
  <c r="K47" i="2"/>
  <c r="L47" i="2" s="1"/>
  <c r="A48" i="2"/>
  <c r="B48" i="2" s="1"/>
  <c r="C48" i="2" s="1"/>
  <c r="K48" i="2"/>
  <c r="L48" i="2" s="1"/>
  <c r="A49" i="2"/>
  <c r="B49" i="2" s="1"/>
  <c r="C49" i="2" s="1"/>
  <c r="K49" i="2"/>
  <c r="L49" i="2" s="1"/>
  <c r="A50" i="2"/>
  <c r="B50" i="2" s="1"/>
  <c r="C50" i="2" s="1"/>
  <c r="K50" i="2"/>
  <c r="L50" i="2" s="1"/>
  <c r="A51" i="2"/>
  <c r="B51" i="2" s="1"/>
  <c r="C51" i="2" s="1"/>
  <c r="K51" i="2"/>
  <c r="L51" i="2" s="1"/>
  <c r="A52" i="2"/>
  <c r="B52" i="2" s="1"/>
  <c r="C52" i="2" s="1"/>
  <c r="K52" i="2"/>
  <c r="A53" i="2"/>
  <c r="B53" i="2" s="1"/>
  <c r="C53" i="2" s="1"/>
  <c r="K53" i="2"/>
  <c r="L53" i="2" s="1"/>
  <c r="A54" i="2"/>
  <c r="B54" i="2" s="1"/>
  <c r="C54" i="2" s="1"/>
  <c r="K54" i="2"/>
  <c r="L54" i="2" s="1"/>
  <c r="A55" i="2"/>
  <c r="B55" i="2" s="1"/>
  <c r="C55" i="2" s="1"/>
  <c r="K55" i="2"/>
  <c r="L55" i="2" s="1"/>
  <c r="A56" i="2"/>
  <c r="B56" i="2" s="1"/>
  <c r="C56" i="2" s="1"/>
  <c r="K56" i="2"/>
  <c r="L56" i="2" s="1"/>
  <c r="A57" i="2"/>
  <c r="B57" i="2" s="1"/>
  <c r="C57" i="2" s="1"/>
  <c r="K57" i="2"/>
  <c r="L57" i="2" s="1"/>
  <c r="A58" i="2"/>
  <c r="B58" i="2" s="1"/>
  <c r="C58" i="2" s="1"/>
  <c r="K58" i="2"/>
  <c r="L58" i="2" s="1"/>
  <c r="A59" i="2"/>
  <c r="B59" i="2" s="1"/>
  <c r="C59" i="2" s="1"/>
  <c r="K59" i="2"/>
  <c r="L59" i="2" s="1"/>
  <c r="A60" i="2"/>
  <c r="B60" i="2" s="1"/>
  <c r="C60" i="2" s="1"/>
  <c r="K60" i="2"/>
  <c r="L60" i="2" s="1"/>
  <c r="A61" i="2"/>
  <c r="B61" i="2" s="1"/>
  <c r="C61" i="2" s="1"/>
  <c r="K61" i="2"/>
  <c r="L61" i="2" s="1"/>
  <c r="A62" i="2"/>
  <c r="B62" i="2" s="1"/>
  <c r="C62" i="2" s="1"/>
  <c r="K62" i="2"/>
  <c r="L62" i="2" s="1"/>
  <c r="A63" i="2"/>
  <c r="B63" i="2" s="1"/>
  <c r="C63" i="2" s="1"/>
  <c r="K63" i="2"/>
  <c r="L63" i="2" s="1"/>
  <c r="A64" i="2"/>
  <c r="B64" i="2" s="1"/>
  <c r="C64" i="2" s="1"/>
  <c r="K64" i="2"/>
  <c r="L64" i="2" s="1"/>
  <c r="A65" i="2"/>
  <c r="B65" i="2" s="1"/>
  <c r="C65" i="2" s="1"/>
  <c r="K65" i="2"/>
  <c r="L65" i="2" s="1"/>
  <c r="A66" i="2"/>
  <c r="B66" i="2" s="1"/>
  <c r="C66" i="2" s="1"/>
  <c r="K66" i="2"/>
  <c r="L66" i="2" s="1"/>
  <c r="A67" i="2"/>
  <c r="B67" i="2" s="1"/>
  <c r="C67" i="2" s="1"/>
  <c r="K67" i="2"/>
  <c r="L67" i="2" s="1"/>
  <c r="A68" i="2"/>
  <c r="B68" i="2" s="1"/>
  <c r="C68" i="2" s="1"/>
  <c r="K68" i="2"/>
  <c r="L68" i="2" s="1"/>
  <c r="A69" i="2"/>
  <c r="B69" i="2" s="1"/>
  <c r="C69" i="2" s="1"/>
  <c r="K69" i="2"/>
  <c r="L69" i="2" s="1"/>
  <c r="A70" i="2"/>
  <c r="B70" i="2" s="1"/>
  <c r="C70" i="2" s="1"/>
  <c r="K70" i="2"/>
  <c r="L70" i="2" s="1"/>
  <c r="A71" i="2"/>
  <c r="B71" i="2" s="1"/>
  <c r="C71" i="2" s="1"/>
  <c r="K71" i="2"/>
  <c r="L71" i="2" s="1"/>
  <c r="A72" i="2"/>
  <c r="B72" i="2" s="1"/>
  <c r="C72" i="2" s="1"/>
  <c r="K72" i="2"/>
  <c r="L72" i="2" s="1"/>
  <c r="A73" i="2"/>
  <c r="B73" i="2" s="1"/>
  <c r="C73" i="2" s="1"/>
  <c r="K73" i="2"/>
  <c r="L73" i="2" s="1"/>
  <c r="A74" i="2"/>
  <c r="B74" i="2" s="1"/>
  <c r="C74" i="2" s="1"/>
  <c r="K74" i="2"/>
  <c r="L74" i="2" s="1"/>
  <c r="A75" i="2"/>
  <c r="B75" i="2" s="1"/>
  <c r="C75" i="2" s="1"/>
  <c r="K75" i="2"/>
  <c r="L75" i="2" s="1"/>
  <c r="A76" i="2"/>
  <c r="B76" i="2" s="1"/>
  <c r="C76" i="2" s="1"/>
  <c r="K76" i="2"/>
  <c r="L76" i="2" s="1"/>
  <c r="A77" i="2"/>
  <c r="B77" i="2" s="1"/>
  <c r="C77" i="2" s="1"/>
  <c r="K77" i="2"/>
  <c r="L77" i="2" s="1"/>
  <c r="A78" i="2"/>
  <c r="B78" i="2" s="1"/>
  <c r="C78" i="2" s="1"/>
  <c r="K78" i="2"/>
  <c r="L78" i="2" s="1"/>
  <c r="A79" i="2"/>
  <c r="B79" i="2" s="1"/>
  <c r="C79" i="2" s="1"/>
  <c r="K79" i="2"/>
  <c r="A80" i="2"/>
  <c r="B80" i="2" s="1"/>
  <c r="C80" i="2" s="1"/>
  <c r="K80" i="2"/>
  <c r="L80" i="2" s="1"/>
  <c r="A81" i="2"/>
  <c r="B81" i="2" s="1"/>
  <c r="C81" i="2" s="1"/>
  <c r="K81" i="2"/>
  <c r="L81" i="2" s="1"/>
  <c r="A82" i="2"/>
  <c r="B82" i="2" s="1"/>
  <c r="C82" i="2" s="1"/>
  <c r="K82" i="2"/>
  <c r="L82" i="2" s="1"/>
  <c r="A83" i="2"/>
  <c r="B83" i="2" s="1"/>
  <c r="C83" i="2" s="1"/>
  <c r="K83" i="2"/>
  <c r="L83" i="2" s="1"/>
  <c r="A84" i="2"/>
  <c r="B84" i="2" s="1"/>
  <c r="C84" i="2" s="1"/>
  <c r="K84" i="2"/>
  <c r="L84" i="2" s="1"/>
  <c r="A85" i="2"/>
  <c r="B85" i="2" s="1"/>
  <c r="C85" i="2" s="1"/>
  <c r="K86" i="2"/>
  <c r="L86" i="2" s="1"/>
  <c r="K87" i="2"/>
  <c r="L87" i="2" s="1"/>
  <c r="K88" i="2"/>
  <c r="L88" i="2" s="1"/>
  <c r="K89" i="2"/>
  <c r="L89" i="2" s="1"/>
  <c r="K90" i="2"/>
  <c r="L90" i="2" s="1"/>
  <c r="A91" i="2"/>
  <c r="B91" i="2" s="1"/>
  <c r="C91" i="2" s="1"/>
  <c r="K91" i="2"/>
  <c r="L91" i="2" s="1"/>
  <c r="K92" i="2"/>
  <c r="L92" i="2" s="1"/>
  <c r="K93" i="2"/>
  <c r="L93" i="2" s="1"/>
  <c r="A94" i="2"/>
  <c r="B94" i="2" s="1"/>
  <c r="C94" i="2" s="1"/>
  <c r="K94" i="2"/>
  <c r="L94" i="2" s="1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A101" i="2"/>
  <c r="B101" i="2" s="1"/>
  <c r="C101" i="2" s="1"/>
  <c r="K101" i="2"/>
  <c r="L101" i="2" s="1"/>
  <c r="K102" i="2"/>
  <c r="L102" i="2" s="1"/>
  <c r="K103" i="2"/>
  <c r="L103" i="2" s="1"/>
  <c r="K104" i="2"/>
  <c r="L104" i="2" s="1"/>
  <c r="K105" i="2"/>
  <c r="L105" i="2" s="1"/>
  <c r="A106" i="2"/>
  <c r="B106" i="2" s="1"/>
  <c r="C106" i="2" s="1"/>
  <c r="K106" i="2"/>
  <c r="L106" i="2" s="1"/>
  <c r="K107" i="2"/>
  <c r="L107" i="2" s="1"/>
  <c r="A108" i="2"/>
  <c r="B108" i="2" s="1"/>
  <c r="C108" i="2" s="1"/>
  <c r="K108" i="2"/>
  <c r="L108" i="2" s="1"/>
  <c r="K109" i="2"/>
  <c r="L109" i="2" s="1"/>
  <c r="A110" i="2"/>
  <c r="B110" i="2" s="1"/>
  <c r="C110" i="2" s="1"/>
  <c r="K110" i="2"/>
  <c r="L110" i="2" s="1"/>
  <c r="K111" i="2"/>
  <c r="L111" i="2" s="1"/>
  <c r="A112" i="2"/>
  <c r="B112" i="2" s="1"/>
  <c r="C112" i="2" s="1"/>
  <c r="K112" i="2"/>
  <c r="L112" i="2" s="1"/>
  <c r="K113" i="2"/>
  <c r="L113" i="2" s="1"/>
  <c r="A114" i="2"/>
  <c r="B114" i="2" s="1"/>
  <c r="C114" i="2" s="1"/>
  <c r="K114" i="2"/>
  <c r="L114" i="2" s="1"/>
  <c r="K115" i="2"/>
  <c r="L115" i="2" s="1"/>
  <c r="A116" i="2"/>
  <c r="B116" i="2" s="1"/>
  <c r="C116" i="2" s="1"/>
  <c r="K116" i="2"/>
  <c r="L116" i="2" s="1"/>
  <c r="K117" i="2"/>
  <c r="L117" i="2" s="1"/>
  <c r="A118" i="2"/>
  <c r="B118" i="2" s="1"/>
  <c r="C118" i="2" s="1"/>
  <c r="K118" i="2"/>
  <c r="L118" i="2" s="1"/>
  <c r="K119" i="2"/>
  <c r="L119" i="2" s="1"/>
  <c r="A120" i="2"/>
  <c r="B120" i="2" s="1"/>
  <c r="C120" i="2" s="1"/>
  <c r="K120" i="2"/>
  <c r="L120" i="2" s="1"/>
  <c r="K121" i="2"/>
  <c r="L121" i="2" s="1"/>
  <c r="A122" i="2"/>
  <c r="B122" i="2" s="1"/>
  <c r="C122" i="2" s="1"/>
  <c r="K122" i="2"/>
  <c r="L122" i="2" s="1"/>
  <c r="K123" i="2"/>
  <c r="L123" i="2" s="1"/>
  <c r="A124" i="2"/>
  <c r="B124" i="2" s="1"/>
  <c r="C124" i="2" s="1"/>
  <c r="K124" i="2"/>
  <c r="L124" i="2" s="1"/>
  <c r="K125" i="2"/>
  <c r="L125" i="2" s="1"/>
  <c r="A126" i="2"/>
  <c r="B126" i="2" s="1"/>
  <c r="C126" i="2" s="1"/>
  <c r="K126" i="2"/>
  <c r="L126" i="2" s="1"/>
  <c r="K127" i="2"/>
  <c r="L127" i="2" s="1"/>
  <c r="A128" i="2"/>
  <c r="B128" i="2" s="1"/>
  <c r="C128" i="2" s="1"/>
  <c r="K128" i="2"/>
  <c r="K129" i="2"/>
  <c r="L129" i="2" s="1"/>
  <c r="A130" i="2"/>
  <c r="B130" i="2" s="1"/>
  <c r="C130" i="2" s="1"/>
  <c r="K130" i="2"/>
  <c r="L130" i="2" s="1"/>
  <c r="K131" i="2"/>
  <c r="L131" i="2" s="1"/>
  <c r="A132" i="2"/>
  <c r="B132" i="2" s="1"/>
  <c r="C132" i="2" s="1"/>
  <c r="K132" i="2"/>
  <c r="L132" i="2" s="1"/>
  <c r="K133" i="2"/>
  <c r="L133" i="2" s="1"/>
  <c r="A134" i="2"/>
  <c r="B134" i="2" s="1"/>
  <c r="C134" i="2" s="1"/>
  <c r="K134" i="2"/>
  <c r="L134" i="2" s="1"/>
  <c r="K135" i="2"/>
  <c r="L135" i="2" s="1"/>
  <c r="K136" i="2"/>
  <c r="L136" i="2" s="1"/>
  <c r="K137" i="2"/>
  <c r="L137" i="2" s="1"/>
  <c r="K138" i="2"/>
  <c r="L138" i="2" s="1"/>
  <c r="A139" i="2"/>
  <c r="B139" i="2" s="1"/>
  <c r="C139" i="2" s="1"/>
  <c r="K139" i="2"/>
  <c r="L139" i="2"/>
  <c r="K140" i="2"/>
  <c r="L140" i="2" s="1"/>
  <c r="K141" i="2"/>
  <c r="L141" i="2" s="1"/>
  <c r="A142" i="2"/>
  <c r="B142" i="2" s="1"/>
  <c r="C142" i="2" s="1"/>
  <c r="K142" i="2"/>
  <c r="L142" i="2" s="1"/>
  <c r="A143" i="2"/>
  <c r="B143" i="2" s="1"/>
  <c r="C143" i="2" s="1"/>
  <c r="K143" i="2"/>
  <c r="L143" i="2" s="1"/>
  <c r="A144" i="2"/>
  <c r="B144" i="2" s="1"/>
  <c r="C144" i="2" s="1"/>
  <c r="K144" i="2"/>
  <c r="L144" i="2" s="1"/>
  <c r="K145" i="2"/>
  <c r="L145" i="2" s="1"/>
  <c r="A146" i="2"/>
  <c r="B146" i="2" s="1"/>
  <c r="C146" i="2" s="1"/>
  <c r="K146" i="2"/>
  <c r="L146" i="2" s="1"/>
  <c r="K147" i="2"/>
  <c r="L147" i="2" s="1"/>
  <c r="A148" i="2"/>
  <c r="B148" i="2" s="1"/>
  <c r="C148" i="2" s="1"/>
  <c r="K148" i="2"/>
  <c r="L148" i="2" s="1"/>
  <c r="K149" i="2"/>
  <c r="L149" i="2" s="1"/>
  <c r="A150" i="2"/>
  <c r="B150" i="2" s="1"/>
  <c r="C150" i="2" s="1"/>
  <c r="K150" i="2"/>
  <c r="L150" i="2" s="1"/>
  <c r="K151" i="2"/>
  <c r="L151" i="2" s="1"/>
  <c r="K152" i="2"/>
  <c r="L152" i="2" s="1"/>
  <c r="K153" i="2"/>
  <c r="L153" i="2" s="1"/>
  <c r="K154" i="2"/>
  <c r="L154" i="2" s="1"/>
  <c r="K155" i="2"/>
  <c r="L155" i="2" s="1"/>
  <c r="K156" i="2"/>
  <c r="L156" i="2" s="1"/>
  <c r="K157" i="2"/>
  <c r="L157" i="2" s="1"/>
  <c r="A158" i="2"/>
  <c r="B158" i="2"/>
  <c r="C158" i="2" s="1"/>
  <c r="K158" i="2"/>
  <c r="L158" i="2" s="1"/>
  <c r="A159" i="2"/>
  <c r="B159" i="2" s="1"/>
  <c r="C159" i="2" s="1"/>
  <c r="K159" i="2"/>
  <c r="L159" i="2" s="1"/>
  <c r="K160" i="2"/>
  <c r="L160" i="2" s="1"/>
  <c r="K161" i="2"/>
  <c r="L161" i="2" s="1"/>
  <c r="K162" i="2"/>
  <c r="L162" i="2" s="1"/>
  <c r="K163" i="2"/>
  <c r="L163" i="2" s="1"/>
  <c r="K164" i="2"/>
  <c r="L164" i="2" s="1"/>
  <c r="K165" i="2"/>
  <c r="L165" i="2" s="1"/>
  <c r="K166" i="2"/>
  <c r="L166" i="2" s="1"/>
  <c r="K167" i="2"/>
  <c r="L167" i="2" s="1"/>
  <c r="A168" i="2"/>
  <c r="B168" i="2" s="1"/>
  <c r="C168" i="2" s="1"/>
  <c r="K168" i="2"/>
  <c r="L168" i="2" s="1"/>
  <c r="A169" i="2"/>
  <c r="B169" i="2" s="1"/>
  <c r="C169" i="2" s="1"/>
  <c r="K169" i="2"/>
  <c r="A170" i="2"/>
  <c r="B170" i="2" s="1"/>
  <c r="C170" i="2" s="1"/>
  <c r="K170" i="2"/>
  <c r="L170" i="2" s="1"/>
  <c r="A171" i="2"/>
  <c r="B171" i="2" s="1"/>
  <c r="C171" i="2" s="1"/>
  <c r="K171" i="2"/>
  <c r="L171" i="2" s="1"/>
  <c r="A172" i="2"/>
  <c r="B172" i="2" s="1"/>
  <c r="C172" i="2" s="1"/>
  <c r="K172" i="2"/>
  <c r="L172" i="2" s="1"/>
  <c r="K173" i="2"/>
  <c r="L173" i="2" s="1"/>
  <c r="K174" i="2"/>
  <c r="L174" i="2" s="1"/>
  <c r="K175" i="2"/>
  <c r="L175" i="2" s="1"/>
  <c r="K176" i="2"/>
  <c r="L176" i="2" s="1"/>
  <c r="K177" i="2"/>
  <c r="L177" i="2" s="1"/>
  <c r="K178" i="2"/>
  <c r="L178" i="2" s="1"/>
  <c r="K179" i="2"/>
  <c r="L179" i="2" s="1"/>
  <c r="K180" i="2"/>
  <c r="L180" i="2" s="1"/>
  <c r="K181" i="2"/>
  <c r="L181" i="2" s="1"/>
  <c r="K182" i="2"/>
  <c r="L182" i="2" s="1"/>
  <c r="K183" i="2"/>
  <c r="L183" i="2" s="1"/>
  <c r="K184" i="2"/>
  <c r="L184" i="2" s="1"/>
  <c r="K185" i="2"/>
  <c r="L185" i="2" s="1"/>
  <c r="K186" i="2"/>
  <c r="L186" i="2" s="1"/>
  <c r="A187" i="2"/>
  <c r="B187" i="2" s="1"/>
  <c r="C187" i="2" s="1"/>
  <c r="K187" i="2"/>
  <c r="L187" i="2" s="1"/>
  <c r="A188" i="2"/>
  <c r="B188" i="2" s="1"/>
  <c r="C188" i="2" s="1"/>
  <c r="K188" i="2"/>
  <c r="L188" i="2" s="1"/>
  <c r="K189" i="2"/>
  <c r="L189" i="2" s="1"/>
  <c r="K190" i="2"/>
  <c r="L190" i="2" s="1"/>
  <c r="K191" i="2"/>
  <c r="L191" i="2" s="1"/>
  <c r="K192" i="2"/>
  <c r="L192" i="2" s="1"/>
  <c r="K193" i="2"/>
  <c r="L193" i="2" s="1"/>
  <c r="K194" i="2"/>
  <c r="L194" i="2" s="1"/>
  <c r="A195" i="2"/>
  <c r="B195" i="2" s="1"/>
  <c r="C195" i="2" s="1"/>
  <c r="K195" i="2"/>
  <c r="K196" i="2"/>
  <c r="L196" i="2" s="1"/>
  <c r="K197" i="2"/>
  <c r="L197" i="2" s="1"/>
  <c r="K198" i="2"/>
  <c r="L198" i="2" s="1"/>
  <c r="K199" i="2"/>
  <c r="L199" i="2" s="1"/>
  <c r="K200" i="2"/>
  <c r="L200" i="2" s="1"/>
  <c r="K201" i="2"/>
  <c r="L201" i="2" s="1"/>
  <c r="K202" i="2"/>
  <c r="L202" i="2" s="1"/>
  <c r="K203" i="2"/>
  <c r="L203" i="2" s="1"/>
  <c r="K204" i="2"/>
  <c r="L204" i="2" s="1"/>
  <c r="A205" i="2"/>
  <c r="B205" i="2" s="1"/>
  <c r="C205" i="2" s="1"/>
  <c r="K205" i="2"/>
  <c r="L205" i="2" s="1"/>
  <c r="K206" i="2"/>
  <c r="L206" i="2" s="1"/>
  <c r="K207" i="2"/>
  <c r="L207" i="2" s="1"/>
  <c r="A208" i="2"/>
  <c r="B208" i="2" s="1"/>
  <c r="C208" i="2" s="1"/>
  <c r="K208" i="2"/>
  <c r="L208" i="2" s="1"/>
  <c r="K209" i="2"/>
  <c r="L209" i="2" s="1"/>
  <c r="A210" i="2"/>
  <c r="B210" i="2" s="1"/>
  <c r="C210" i="2" s="1"/>
  <c r="K210" i="2"/>
  <c r="L210" i="2" s="1"/>
  <c r="K211" i="2"/>
  <c r="L211" i="2" s="1"/>
  <c r="A212" i="2"/>
  <c r="B212" i="2" s="1"/>
  <c r="C212" i="2" s="1"/>
  <c r="K212" i="2"/>
  <c r="L212" i="2" s="1"/>
  <c r="K213" i="2"/>
  <c r="L213" i="2" s="1"/>
  <c r="A214" i="2"/>
  <c r="B214" i="2" s="1"/>
  <c r="C214" i="2" s="1"/>
  <c r="K214" i="2"/>
  <c r="L214" i="2" s="1"/>
  <c r="K215" i="2"/>
  <c r="L215" i="2" s="1"/>
  <c r="A216" i="2"/>
  <c r="B216" i="2" s="1"/>
  <c r="C216" i="2" s="1"/>
  <c r="K216" i="2"/>
  <c r="L216" i="2" s="1"/>
  <c r="K217" i="2"/>
  <c r="K218" i="2"/>
  <c r="K219" i="2"/>
  <c r="A220" i="2"/>
  <c r="B220" i="2" s="1"/>
  <c r="C220" i="2" s="1"/>
  <c r="K220" i="2"/>
  <c r="L220" i="2" s="1"/>
  <c r="K221" i="2"/>
  <c r="L221" i="2" s="1"/>
  <c r="K222" i="2"/>
  <c r="L222" i="2" s="1"/>
  <c r="K223" i="2"/>
  <c r="L223" i="2" s="1"/>
  <c r="K224" i="2"/>
  <c r="L224" i="2" s="1"/>
  <c r="K225" i="2"/>
  <c r="L225" i="2" s="1"/>
  <c r="K226" i="2"/>
  <c r="L226" i="2" s="1"/>
  <c r="K227" i="2"/>
  <c r="L227" i="2" s="1"/>
  <c r="K228" i="2"/>
  <c r="L228" i="2" s="1"/>
  <c r="K229" i="2"/>
  <c r="K230" i="2"/>
  <c r="L230" i="2" s="1"/>
  <c r="A231" i="2"/>
  <c r="B231" i="2" s="1"/>
  <c r="C231" i="2" s="1"/>
  <c r="K231" i="2"/>
  <c r="L231" i="2" s="1"/>
  <c r="K232" i="2"/>
  <c r="L232" i="2" s="1"/>
  <c r="A233" i="2"/>
  <c r="B233" i="2" s="1"/>
  <c r="C233" i="2" s="1"/>
  <c r="K233" i="2"/>
  <c r="L233" i="2" s="1"/>
  <c r="K234" i="2"/>
  <c r="L234" i="2" s="1"/>
  <c r="A235" i="2"/>
  <c r="B235" i="2" s="1"/>
  <c r="C235" i="2" s="1"/>
  <c r="K235" i="2"/>
  <c r="L235" i="2" s="1"/>
  <c r="K236" i="2"/>
  <c r="L236" i="2" s="1"/>
  <c r="A237" i="2"/>
  <c r="B237" i="2" s="1"/>
  <c r="C237" i="2" s="1"/>
  <c r="K237" i="2"/>
  <c r="L237" i="2" s="1"/>
  <c r="K238" i="2"/>
  <c r="L238" i="2" s="1"/>
  <c r="A239" i="2"/>
  <c r="B239" i="2" s="1"/>
  <c r="C239" i="2" s="1"/>
  <c r="K239" i="2"/>
  <c r="L239" i="2" s="1"/>
  <c r="K240" i="2"/>
  <c r="L240" i="2" s="1"/>
  <c r="K241" i="2"/>
  <c r="K242" i="2"/>
  <c r="L242" i="2" s="1"/>
  <c r="K243" i="2"/>
  <c r="L243" i="2" s="1"/>
  <c r="K244" i="2"/>
  <c r="L244" i="2" s="1"/>
  <c r="K245" i="2"/>
  <c r="L245" i="2" s="1"/>
  <c r="K246" i="2"/>
  <c r="L246" i="2" s="1"/>
  <c r="K247" i="2"/>
  <c r="A248" i="2"/>
  <c r="B248" i="2" s="1"/>
  <c r="C248" i="2" s="1"/>
  <c r="K248" i="2"/>
  <c r="L248" i="2" s="1"/>
  <c r="K249" i="2"/>
  <c r="L249" i="2" s="1"/>
  <c r="A250" i="2"/>
  <c r="B250" i="2" s="1"/>
  <c r="C250" i="2" s="1"/>
  <c r="K250" i="2"/>
  <c r="L250" i="2" s="1"/>
  <c r="K251" i="2"/>
  <c r="K252" i="2"/>
  <c r="L252" i="2" s="1"/>
  <c r="K253" i="2"/>
  <c r="L253" i="2" s="1"/>
  <c r="K254" i="2"/>
  <c r="L254" i="2" s="1"/>
  <c r="K255" i="2"/>
  <c r="L255" i="2" s="1"/>
  <c r="K256" i="2"/>
  <c r="A257" i="2"/>
  <c r="B257" i="2" s="1"/>
  <c r="C257" i="2" s="1"/>
  <c r="K257" i="2"/>
  <c r="L257" i="2" s="1"/>
  <c r="K258" i="2"/>
  <c r="L258" i="2" s="1"/>
  <c r="A259" i="2"/>
  <c r="B259" i="2" s="1"/>
  <c r="C259" i="2" s="1"/>
  <c r="K259" i="2"/>
  <c r="L259" i="2" s="1"/>
  <c r="K260" i="2"/>
  <c r="L260" i="2" s="1"/>
  <c r="A261" i="2"/>
  <c r="B261" i="2" s="1"/>
  <c r="C261" i="2" s="1"/>
  <c r="K261" i="2"/>
  <c r="L261" i="2" s="1"/>
  <c r="K262" i="2"/>
  <c r="L262" i="2" s="1"/>
  <c r="A263" i="2"/>
  <c r="B263" i="2" s="1"/>
  <c r="C263" i="2" s="1"/>
  <c r="K263" i="2"/>
  <c r="L263" i="2" s="1"/>
  <c r="K264" i="2"/>
  <c r="L264" i="2" s="1"/>
  <c r="K265" i="2"/>
  <c r="L265" i="2" s="1"/>
  <c r="K266" i="2"/>
  <c r="L266" i="2" s="1"/>
  <c r="K267" i="2"/>
  <c r="L267" i="2" s="1"/>
  <c r="K268" i="2"/>
  <c r="L268" i="2" s="1"/>
  <c r="K269" i="2"/>
  <c r="L269" i="2" s="1"/>
  <c r="K270" i="2"/>
  <c r="L270" i="2" s="1"/>
  <c r="K271" i="2"/>
  <c r="L271" i="2" s="1"/>
  <c r="K272" i="2"/>
  <c r="L272" i="2" s="1"/>
  <c r="K273" i="2"/>
  <c r="L273" i="2" s="1"/>
  <c r="K274" i="2"/>
  <c r="L274" i="2" s="1"/>
  <c r="K275" i="2"/>
  <c r="L275" i="2" s="1"/>
  <c r="K276" i="2"/>
  <c r="L276" i="2" s="1"/>
  <c r="K277" i="2"/>
  <c r="L277" i="2" s="1"/>
  <c r="K278" i="2"/>
  <c r="L278" i="2" s="1"/>
  <c r="K279" i="2"/>
  <c r="L279" i="2" s="1"/>
  <c r="K280" i="2"/>
  <c r="L280" i="2" s="1"/>
  <c r="K281" i="2"/>
  <c r="L281" i="2" s="1"/>
  <c r="K282" i="2"/>
  <c r="L282" i="2" s="1"/>
  <c r="K283" i="2"/>
  <c r="L283" i="2" s="1"/>
  <c r="K284" i="2"/>
  <c r="L284" i="2" s="1"/>
  <c r="K285" i="2"/>
  <c r="L285" i="2" s="1"/>
  <c r="K286" i="2"/>
  <c r="L286" i="2" s="1"/>
  <c r="K287" i="2"/>
  <c r="L287" i="2" s="1"/>
  <c r="K288" i="2"/>
  <c r="L288" i="2" s="1"/>
  <c r="K289" i="2"/>
  <c r="L289" i="2" s="1"/>
  <c r="K290" i="2"/>
  <c r="L290" i="2" s="1"/>
  <c r="K291" i="2"/>
  <c r="A292" i="2"/>
  <c r="B292" i="2" s="1"/>
  <c r="C292" i="2" s="1"/>
  <c r="K292" i="2"/>
  <c r="L292" i="2" s="1"/>
  <c r="K293" i="2"/>
  <c r="L293" i="2" s="1"/>
  <c r="A294" i="2"/>
  <c r="B294" i="2" s="1"/>
  <c r="C294" i="2" s="1"/>
  <c r="K294" i="2"/>
  <c r="L294" i="2" s="1"/>
  <c r="K295" i="2"/>
  <c r="L295" i="2" s="1"/>
  <c r="A296" i="2"/>
  <c r="B296" i="2" s="1"/>
  <c r="C296" i="2" s="1"/>
  <c r="K296" i="2"/>
  <c r="L296" i="2" s="1"/>
  <c r="K297" i="2"/>
  <c r="K298" i="2"/>
  <c r="L298" i="2" s="1"/>
  <c r="K299" i="2"/>
  <c r="L299" i="2" s="1"/>
  <c r="K300" i="2"/>
  <c r="L300" i="2" s="1"/>
  <c r="K301" i="2"/>
  <c r="L301" i="2" s="1"/>
  <c r="K302" i="2"/>
  <c r="L302" i="2" s="1"/>
  <c r="K303" i="2"/>
  <c r="L303" i="2" s="1"/>
  <c r="K304" i="2"/>
  <c r="L304" i="2" s="1"/>
  <c r="K305" i="2"/>
  <c r="L305" i="2" s="1"/>
  <c r="K306" i="2"/>
  <c r="L306" i="2" s="1"/>
  <c r="K307" i="2"/>
  <c r="L307" i="2" s="1"/>
  <c r="K308" i="2"/>
  <c r="L308" i="2" s="1"/>
  <c r="K309" i="2"/>
  <c r="L309" i="2" s="1"/>
  <c r="K310" i="2"/>
  <c r="L310" i="2" s="1"/>
  <c r="K311" i="2"/>
  <c r="L311" i="2" s="1"/>
  <c r="K312" i="2"/>
  <c r="L312" i="2" s="1"/>
  <c r="K313" i="2"/>
  <c r="L313" i="2" s="1"/>
  <c r="K314" i="2"/>
  <c r="L314" i="2" s="1"/>
  <c r="K315" i="2"/>
  <c r="L315" i="2" s="1"/>
  <c r="K316" i="2"/>
  <c r="L316" i="2" s="1"/>
  <c r="K317" i="2"/>
  <c r="L317" i="2" s="1"/>
  <c r="K318" i="2"/>
  <c r="L318" i="2" s="1"/>
  <c r="K319" i="2"/>
  <c r="L319" i="2" s="1"/>
  <c r="K320" i="2"/>
  <c r="L320" i="2" s="1"/>
  <c r="K321" i="2"/>
  <c r="L321" i="2" s="1"/>
  <c r="A322" i="2"/>
  <c r="B322" i="2" s="1"/>
  <c r="C322" i="2" s="1"/>
  <c r="K322" i="2"/>
  <c r="L322" i="2" s="1"/>
  <c r="K323" i="2"/>
  <c r="L323" i="2" s="1"/>
  <c r="A324" i="2"/>
  <c r="B324" i="2" s="1"/>
  <c r="C324" i="2" s="1"/>
  <c r="K324" i="2"/>
  <c r="L324" i="2" s="1"/>
  <c r="K325" i="2"/>
  <c r="L325" i="2" s="1"/>
  <c r="A326" i="2"/>
  <c r="B326" i="2" s="1"/>
  <c r="C326" i="2" s="1"/>
  <c r="K326" i="2"/>
  <c r="L326" i="2" s="1"/>
  <c r="K327" i="2"/>
  <c r="L327" i="2" s="1"/>
  <c r="A328" i="2"/>
  <c r="B328" i="2" s="1"/>
  <c r="C328" i="2" s="1"/>
  <c r="K328" i="2"/>
  <c r="L328" i="2" s="1"/>
  <c r="K329" i="2"/>
  <c r="L329" i="2" s="1"/>
  <c r="A330" i="2"/>
  <c r="B330" i="2" s="1"/>
  <c r="C330" i="2" s="1"/>
  <c r="K330" i="2"/>
  <c r="L330" i="2" s="1"/>
  <c r="K331" i="2"/>
  <c r="L331" i="2" s="1"/>
  <c r="A332" i="2"/>
  <c r="B332" i="2" s="1"/>
  <c r="C332" i="2" s="1"/>
  <c r="K332" i="2"/>
  <c r="L332" i="2" s="1"/>
  <c r="K333" i="2"/>
  <c r="L333" i="2" s="1"/>
  <c r="A334" i="2"/>
  <c r="B334" i="2" s="1"/>
  <c r="C334" i="2" s="1"/>
  <c r="K334" i="2"/>
  <c r="L334" i="2" s="1"/>
  <c r="K335" i="2"/>
  <c r="L335" i="2" s="1"/>
  <c r="A336" i="2"/>
  <c r="B336" i="2" s="1"/>
  <c r="C336" i="2" s="1"/>
  <c r="K336" i="2"/>
  <c r="L336" i="2" s="1"/>
  <c r="K337" i="2"/>
  <c r="L337" i="2" s="1"/>
  <c r="A338" i="2"/>
  <c r="B338" i="2" s="1"/>
  <c r="C338" i="2" s="1"/>
  <c r="K338" i="2"/>
  <c r="L338" i="2" s="1"/>
  <c r="K339" i="2"/>
  <c r="L339" i="2" s="1"/>
  <c r="A340" i="2"/>
  <c r="B340" i="2" s="1"/>
  <c r="C340" i="2" s="1"/>
  <c r="K340" i="2"/>
  <c r="L340" i="2" s="1"/>
  <c r="K341" i="2"/>
  <c r="L341" i="2" s="1"/>
  <c r="A342" i="2"/>
  <c r="B342" i="2" s="1"/>
  <c r="C342" i="2" s="1"/>
  <c r="K342" i="2"/>
  <c r="L342" i="2" s="1"/>
  <c r="K343" i="2"/>
  <c r="L343" i="2" s="1"/>
  <c r="K344" i="2"/>
  <c r="L344" i="2" s="1"/>
  <c r="K345" i="2"/>
  <c r="L345" i="2" s="1"/>
  <c r="K346" i="2"/>
  <c r="L346" i="2" s="1"/>
  <c r="K347" i="2"/>
  <c r="L347" i="2" s="1"/>
  <c r="K348" i="2"/>
  <c r="L348" i="2" s="1"/>
  <c r="K349" i="2"/>
  <c r="L349" i="2" s="1"/>
  <c r="K350" i="2"/>
  <c r="L350" i="2" s="1"/>
  <c r="K351" i="2"/>
  <c r="L351" i="2" s="1"/>
  <c r="K352" i="2"/>
  <c r="L352" i="2" s="1"/>
  <c r="K353" i="2"/>
  <c r="L353" i="2" s="1"/>
  <c r="K354" i="2"/>
  <c r="L354" i="2" s="1"/>
  <c r="K355" i="2"/>
  <c r="L355" i="2" s="1"/>
  <c r="K356" i="2"/>
  <c r="K357" i="2"/>
  <c r="L357" i="2" s="1"/>
  <c r="K358" i="2"/>
  <c r="L358" i="2" s="1"/>
  <c r="K359" i="2"/>
  <c r="L359" i="2" s="1"/>
  <c r="K360" i="2"/>
  <c r="L360" i="2" s="1"/>
  <c r="K361" i="2"/>
  <c r="L361" i="2" s="1"/>
  <c r="K362" i="2"/>
  <c r="L362" i="2" s="1"/>
  <c r="K363" i="2"/>
  <c r="L363" i="2" s="1"/>
  <c r="K364" i="2"/>
  <c r="L364" i="2" s="1"/>
  <c r="K365" i="2"/>
  <c r="L365" i="2" s="1"/>
  <c r="K366" i="2"/>
  <c r="L366" i="2" s="1"/>
  <c r="K367" i="2"/>
  <c r="L367" i="2" s="1"/>
  <c r="K368" i="2"/>
  <c r="L368" i="2" s="1"/>
  <c r="K369" i="2"/>
  <c r="L369" i="2" s="1"/>
  <c r="K370" i="2"/>
  <c r="L370" i="2" s="1"/>
  <c r="K371" i="2"/>
  <c r="L371" i="2" s="1"/>
  <c r="K372" i="2"/>
  <c r="L372" i="2" s="1"/>
  <c r="K374" i="2"/>
  <c r="B375" i="2"/>
  <c r="K375" i="2"/>
  <c r="B376" i="2"/>
  <c r="K376" i="2"/>
  <c r="B377" i="2"/>
  <c r="K377" i="2"/>
  <c r="K379" i="2"/>
  <c r="B380" i="2"/>
  <c r="K380" i="2"/>
  <c r="B381" i="2"/>
  <c r="K381" i="2"/>
  <c r="B382" i="2"/>
  <c r="K382" i="2"/>
  <c r="A383" i="2"/>
  <c r="B383" i="2" s="1"/>
  <c r="C383" i="2" s="1"/>
  <c r="K384" i="2"/>
  <c r="L384" i="2" s="1"/>
  <c r="A385" i="2"/>
  <c r="B385" i="2" s="1"/>
  <c r="C385" i="2" s="1"/>
  <c r="K385" i="2"/>
  <c r="L385" i="2" s="1"/>
  <c r="K386" i="2"/>
  <c r="L386" i="2" s="1"/>
  <c r="A387" i="2"/>
  <c r="B387" i="2" s="1"/>
  <c r="C387" i="2" s="1"/>
  <c r="K387" i="2"/>
  <c r="L387" i="2" s="1"/>
  <c r="K388" i="2"/>
  <c r="L388" i="2" s="1"/>
  <c r="A389" i="2"/>
  <c r="B389" i="2" s="1"/>
  <c r="C389" i="2" s="1"/>
  <c r="K389" i="2"/>
  <c r="L389" i="2" s="1"/>
  <c r="K390" i="2"/>
  <c r="L390" i="2" s="1"/>
  <c r="A391" i="2"/>
  <c r="B391" i="2" s="1"/>
  <c r="C391" i="2" s="1"/>
  <c r="K391" i="2"/>
  <c r="L391" i="2" s="1"/>
  <c r="A392" i="2"/>
  <c r="B392" i="2" s="1"/>
  <c r="C392" i="2" s="1"/>
  <c r="K394" i="2"/>
  <c r="B395" i="2"/>
  <c r="K395" i="2"/>
  <c r="B396" i="2"/>
  <c r="K396" i="2"/>
  <c r="B397" i="2"/>
  <c r="K397" i="2"/>
  <c r="K398" i="2"/>
  <c r="K400" i="2"/>
  <c r="B401" i="2"/>
  <c r="K401" i="2"/>
  <c r="B402" i="2"/>
  <c r="K402" i="2"/>
  <c r="B403" i="2"/>
  <c r="K403" i="2"/>
  <c r="K405" i="2"/>
  <c r="B406" i="2"/>
  <c r="K406" i="2"/>
  <c r="B407" i="2"/>
  <c r="K407" i="2"/>
  <c r="B408" i="2"/>
  <c r="K408" i="2"/>
  <c r="K410" i="2"/>
  <c r="B411" i="2"/>
  <c r="K411" i="2"/>
  <c r="B412" i="2"/>
  <c r="K412" i="2"/>
  <c r="B413" i="2"/>
  <c r="K413" i="2"/>
  <c r="A414" i="2"/>
  <c r="B414" i="2" s="1"/>
  <c r="C414" i="2" s="1"/>
  <c r="K414" i="2"/>
  <c r="L414" i="2" s="1"/>
  <c r="K416" i="2"/>
  <c r="B417" i="2"/>
  <c r="K417" i="2"/>
  <c r="B418" i="2"/>
  <c r="K418" i="2"/>
  <c r="B419" i="2"/>
  <c r="K419" i="2"/>
  <c r="K420" i="2"/>
  <c r="K421" i="2"/>
  <c r="K422" i="2"/>
  <c r="K423" i="2"/>
  <c r="K424" i="2"/>
  <c r="B425" i="2"/>
  <c r="K425" i="2"/>
  <c r="B426" i="2"/>
  <c r="K426" i="2"/>
  <c r="B427" i="2"/>
  <c r="K427" i="2"/>
  <c r="K428" i="2"/>
  <c r="K429" i="2"/>
  <c r="K430" i="2"/>
  <c r="K431" i="2"/>
  <c r="K432" i="2"/>
  <c r="K433" i="2"/>
  <c r="K435" i="2"/>
  <c r="B436" i="2"/>
  <c r="K436" i="2"/>
  <c r="B437" i="2"/>
  <c r="K437" i="2"/>
  <c r="B438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B450" i="2"/>
  <c r="K450" i="2"/>
  <c r="B451" i="2"/>
  <c r="K451" i="2"/>
  <c r="K452" i="2"/>
  <c r="K453" i="2"/>
  <c r="B454" i="2"/>
  <c r="K454" i="2"/>
  <c r="B455" i="2"/>
  <c r="K455" i="2"/>
  <c r="B456" i="2"/>
  <c r="K456" i="2"/>
  <c r="K457" i="2"/>
  <c r="K458" i="2"/>
  <c r="K459" i="2"/>
  <c r="B460" i="2"/>
  <c r="K460" i="2"/>
  <c r="B461" i="2"/>
  <c r="K461" i="2"/>
  <c r="K462" i="2"/>
  <c r="K463" i="2"/>
  <c r="B464" i="2"/>
  <c r="K464" i="2"/>
  <c r="B465" i="2"/>
  <c r="K465" i="2"/>
  <c r="K466" i="2"/>
  <c r="K467" i="2"/>
  <c r="B468" i="2"/>
  <c r="K468" i="2"/>
  <c r="B469" i="2"/>
  <c r="K469" i="2"/>
  <c r="K470" i="2"/>
  <c r="K471" i="2"/>
  <c r="K472" i="2"/>
  <c r="K473" i="2"/>
  <c r="B474" i="2"/>
  <c r="K474" i="2"/>
  <c r="B475" i="2"/>
  <c r="K475" i="2"/>
  <c r="K477" i="2"/>
  <c r="B478" i="2"/>
  <c r="K478" i="2"/>
  <c r="B479" i="2"/>
  <c r="K479" i="2"/>
  <c r="K480" i="2"/>
  <c r="K481" i="2"/>
  <c r="B482" i="2"/>
  <c r="K482" i="2"/>
  <c r="B483" i="2"/>
  <c r="K483" i="2"/>
  <c r="K484" i="2"/>
  <c r="K485" i="2"/>
  <c r="K486" i="2"/>
  <c r="K488" i="2"/>
  <c r="B489" i="2"/>
  <c r="K489" i="2"/>
  <c r="B490" i="2"/>
  <c r="K490" i="2"/>
  <c r="K491" i="2"/>
  <c r="L491" i="2" s="1"/>
  <c r="A492" i="2"/>
  <c r="B492" i="2" s="1"/>
  <c r="C492" i="2" s="1"/>
  <c r="K492" i="2"/>
  <c r="L492" i="2" s="1"/>
  <c r="L493" i="2"/>
  <c r="K494" i="2"/>
  <c r="B495" i="2"/>
  <c r="K495" i="2"/>
  <c r="K496" i="2"/>
  <c r="L496" i="2" s="1"/>
  <c r="A497" i="2"/>
  <c r="B497" i="2" s="1"/>
  <c r="C497" i="2" s="1"/>
  <c r="K497" i="2"/>
  <c r="L497" i="2" s="1"/>
  <c r="K498" i="2"/>
  <c r="L498" i="2" s="1"/>
  <c r="A499" i="2"/>
  <c r="B499" i="2" s="1"/>
  <c r="C499" i="2" s="1"/>
  <c r="K499" i="2"/>
  <c r="L499" i="2" s="1"/>
  <c r="K500" i="2"/>
  <c r="L500" i="2" s="1"/>
  <c r="A501" i="2"/>
  <c r="B501" i="2" s="1"/>
  <c r="C501" i="2" s="1"/>
  <c r="K501" i="2"/>
  <c r="L501" i="2" s="1"/>
  <c r="K502" i="2"/>
  <c r="L502" i="2" s="1"/>
  <c r="K503" i="2"/>
  <c r="L503" i="2" s="1"/>
  <c r="K504" i="2"/>
  <c r="L504" i="2" s="1"/>
  <c r="K505" i="2"/>
  <c r="L505" i="2" s="1"/>
  <c r="K506" i="2"/>
  <c r="L506" i="2" s="1"/>
  <c r="K507" i="2"/>
  <c r="L507" i="2" s="1"/>
  <c r="K508" i="2"/>
  <c r="L508" i="2" s="1"/>
  <c r="K509" i="2"/>
  <c r="L509" i="2" s="1"/>
  <c r="K510" i="2"/>
  <c r="L510" i="2" s="1"/>
  <c r="K511" i="2"/>
  <c r="L511" i="2" s="1"/>
  <c r="K512" i="2"/>
  <c r="L512" i="2" s="1"/>
  <c r="K513" i="2"/>
  <c r="L513" i="2" s="1"/>
  <c r="K514" i="2"/>
  <c r="L514" i="2" s="1"/>
  <c r="K515" i="2"/>
  <c r="L515" i="2" s="1"/>
  <c r="A516" i="2"/>
  <c r="B516" i="2" s="1"/>
  <c r="C516" i="2" s="1"/>
  <c r="K516" i="2"/>
  <c r="L516" i="2" s="1"/>
  <c r="K517" i="2"/>
  <c r="L517" i="2" s="1"/>
  <c r="A518" i="2"/>
  <c r="B518" i="2" s="1"/>
  <c r="C518" i="2" s="1"/>
  <c r="K518" i="2"/>
  <c r="L518" i="2" s="1"/>
  <c r="K519" i="2"/>
  <c r="L519" i="2" s="1"/>
  <c r="K520" i="2"/>
  <c r="L520" i="2" s="1"/>
  <c r="K521" i="2"/>
  <c r="L521" i="2" s="1"/>
  <c r="K522" i="2"/>
  <c r="L522" i="2" s="1"/>
  <c r="K523" i="2"/>
  <c r="L523" i="2" s="1"/>
  <c r="K524" i="2"/>
  <c r="L524" i="2" s="1"/>
  <c r="K525" i="2"/>
  <c r="L525" i="2" s="1"/>
  <c r="K526" i="2"/>
  <c r="L526" i="2" s="1"/>
  <c r="K527" i="2"/>
  <c r="L527" i="2" s="1"/>
  <c r="K528" i="2"/>
  <c r="L528" i="2" s="1"/>
  <c r="K529" i="2"/>
  <c r="L529" i="2" s="1"/>
  <c r="K530" i="2"/>
  <c r="L530" i="2" s="1"/>
  <c r="A531" i="2"/>
  <c r="B531" i="2" s="1"/>
  <c r="C531" i="2" s="1"/>
  <c r="K531" i="2"/>
  <c r="L531" i="2" s="1"/>
  <c r="K532" i="2"/>
  <c r="L532" i="2" s="1"/>
  <c r="A533" i="2"/>
  <c r="B533" i="2" s="1"/>
  <c r="C533" i="2" s="1"/>
  <c r="K533" i="2"/>
  <c r="L533" i="2" s="1"/>
  <c r="K534" i="2"/>
  <c r="L534" i="2" s="1"/>
  <c r="A535" i="2"/>
  <c r="B535" i="2" s="1"/>
  <c r="C535" i="2" s="1"/>
  <c r="K535" i="2"/>
  <c r="L535" i="2" s="1"/>
  <c r="K536" i="2"/>
  <c r="L536" i="2" s="1"/>
  <c r="A537" i="2"/>
  <c r="B537" i="2" s="1"/>
  <c r="C537" i="2" s="1"/>
  <c r="K537" i="2"/>
  <c r="L537" i="2" s="1"/>
  <c r="K538" i="2"/>
  <c r="L538" i="2" s="1"/>
  <c r="A539" i="2"/>
  <c r="B539" i="2" s="1"/>
  <c r="C539" i="2" s="1"/>
  <c r="K539" i="2"/>
  <c r="L539" i="2" s="1"/>
  <c r="K540" i="2"/>
  <c r="L540" i="2" s="1"/>
  <c r="A541" i="2"/>
  <c r="B541" i="2" s="1"/>
  <c r="C541" i="2" s="1"/>
  <c r="K541" i="2"/>
  <c r="L541" i="2" s="1"/>
  <c r="K542" i="2"/>
  <c r="L542" i="2" s="1"/>
  <c r="K543" i="2"/>
  <c r="K544" i="2"/>
  <c r="L544" i="2" s="1"/>
  <c r="K545" i="2"/>
  <c r="L545" i="2" s="1"/>
  <c r="K546" i="2"/>
  <c r="L546" i="2" s="1"/>
  <c r="K547" i="2"/>
  <c r="L547" i="2" s="1"/>
  <c r="K548" i="2"/>
  <c r="L548" i="2" s="1"/>
  <c r="A549" i="2"/>
  <c r="B549" i="2" s="1"/>
  <c r="L550" i="2"/>
  <c r="K550" i="2"/>
  <c r="K551" i="2"/>
  <c r="L551" i="2"/>
  <c r="B552" i="2"/>
  <c r="K552" i="2"/>
  <c r="K553" i="2"/>
  <c r="L553" i="2"/>
  <c r="L554" i="2"/>
  <c r="K555" i="2"/>
  <c r="L555" i="2"/>
  <c r="B556" i="2"/>
  <c r="K556" i="2"/>
  <c r="K557" i="2"/>
  <c r="L557" i="2"/>
  <c r="L558" i="2"/>
  <c r="K559" i="2"/>
  <c r="L559" i="2"/>
  <c r="B560" i="2"/>
  <c r="K560" i="2"/>
  <c r="K561" i="2"/>
  <c r="L561" i="2"/>
  <c r="K563" i="2"/>
  <c r="L563" i="2"/>
  <c r="B564" i="2"/>
  <c r="K564" i="2"/>
  <c r="L564" i="2"/>
  <c r="L565" i="2"/>
  <c r="K566" i="2"/>
  <c r="L566" i="2"/>
  <c r="B567" i="2"/>
  <c r="K567" i="2"/>
  <c r="L567" i="2"/>
  <c r="L568" i="2"/>
  <c r="K569" i="2"/>
  <c r="L569" i="2"/>
  <c r="B570" i="2"/>
  <c r="K570" i="2"/>
  <c r="L570" i="2"/>
  <c r="L571" i="2"/>
  <c r="K572" i="2"/>
  <c r="L572" i="2"/>
  <c r="B573" i="2"/>
  <c r="K573" i="2"/>
  <c r="L573" i="2"/>
  <c r="K574" i="2"/>
  <c r="L574" i="2"/>
  <c r="L575" i="2"/>
  <c r="K576" i="2"/>
  <c r="L576" i="2"/>
  <c r="B577" i="2"/>
  <c r="K577" i="2"/>
  <c r="L577" i="2"/>
  <c r="L578" i="2"/>
  <c r="K579" i="2"/>
  <c r="L579" i="2"/>
  <c r="B580" i="2"/>
  <c r="K580" i="2"/>
  <c r="L580" i="2"/>
  <c r="L581" i="2"/>
  <c r="K582" i="2"/>
  <c r="L582" i="2"/>
  <c r="B583" i="2"/>
  <c r="K583" i="2"/>
  <c r="L583" i="2"/>
  <c r="L584" i="2"/>
  <c r="K585" i="2"/>
  <c r="L585" i="2"/>
  <c r="B586" i="2"/>
  <c r="K586" i="2"/>
  <c r="L586" i="2"/>
  <c r="K587" i="2"/>
  <c r="L587" i="2"/>
  <c r="K588" i="2"/>
  <c r="L588" i="2"/>
  <c r="B589" i="2"/>
  <c r="K589" i="2"/>
  <c r="L589" i="2"/>
  <c r="L590" i="2"/>
  <c r="K590" i="2"/>
  <c r="K591" i="2"/>
  <c r="L591" i="2"/>
  <c r="B592" i="2"/>
  <c r="K592" i="2"/>
  <c r="L592" i="2"/>
  <c r="L593" i="2"/>
  <c r="K594" i="2"/>
  <c r="L594" i="2"/>
  <c r="B595" i="2"/>
  <c r="K595" i="2"/>
  <c r="L595" i="2"/>
  <c r="L596" i="2"/>
  <c r="K597" i="2"/>
  <c r="L597" i="2"/>
  <c r="B598" i="2"/>
  <c r="L598" i="2"/>
  <c r="L599" i="2"/>
  <c r="K600" i="2"/>
  <c r="L600" i="2"/>
  <c r="B601" i="2"/>
  <c r="K601" i="2"/>
  <c r="L601" i="2"/>
  <c r="A602" i="2"/>
  <c r="B602" i="2" s="1"/>
  <c r="L603" i="2"/>
  <c r="K603" i="2"/>
  <c r="K604" i="2"/>
  <c r="L604" i="2"/>
  <c r="B605" i="2"/>
  <c r="K605" i="2"/>
  <c r="L605" i="2"/>
  <c r="L606" i="2"/>
  <c r="K607" i="2"/>
  <c r="L607" i="2"/>
  <c r="B608" i="2"/>
  <c r="K608" i="2"/>
  <c r="L608" i="2"/>
  <c r="L609" i="2"/>
  <c r="K610" i="2"/>
  <c r="L610" i="2"/>
  <c r="B611" i="2"/>
  <c r="K611" i="2"/>
  <c r="L611" i="2"/>
  <c r="L612" i="2"/>
  <c r="K613" i="2"/>
  <c r="L613" i="2"/>
  <c r="B614" i="2"/>
  <c r="K614" i="2"/>
  <c r="L614" i="2"/>
  <c r="L615" i="2"/>
  <c r="K616" i="2"/>
  <c r="L616" i="2"/>
  <c r="B617" i="2"/>
  <c r="K617" i="2"/>
  <c r="L617" i="2"/>
  <c r="L618" i="2"/>
  <c r="K619" i="2"/>
  <c r="L619" i="2"/>
  <c r="B620" i="2"/>
  <c r="K620" i="2"/>
  <c r="L620" i="2"/>
  <c r="K621" i="2"/>
  <c r="L621" i="2"/>
  <c r="K622" i="2"/>
  <c r="L622" i="2"/>
  <c r="L623" i="2"/>
  <c r="K624" i="2"/>
  <c r="L624" i="2" s="1"/>
  <c r="K625" i="2"/>
  <c r="L625" i="2" s="1"/>
  <c r="K626" i="2"/>
  <c r="L626" i="2" s="1"/>
  <c r="K627" i="2"/>
  <c r="L627" i="2" s="1"/>
  <c r="K628" i="2"/>
  <c r="L628" i="2" s="1"/>
  <c r="K629" i="2"/>
  <c r="L629" i="2" s="1"/>
  <c r="K630" i="2"/>
  <c r="L630" i="2" s="1"/>
  <c r="K631" i="2"/>
  <c r="L631" i="2" s="1"/>
  <c r="K633" i="2"/>
  <c r="L633" i="2" s="1"/>
  <c r="K634" i="2"/>
  <c r="L634" i="2" s="1"/>
  <c r="K635" i="2"/>
  <c r="L635" i="2" s="1"/>
  <c r="K636" i="2"/>
  <c r="K637" i="2"/>
  <c r="L637" i="2" s="1"/>
  <c r="K638" i="2"/>
  <c r="L638" i="2" s="1"/>
  <c r="K639" i="2"/>
  <c r="L639" i="2" s="1"/>
  <c r="K640" i="2"/>
  <c r="L640" i="2" s="1"/>
  <c r="K641" i="2"/>
  <c r="L641" i="2" s="1"/>
  <c r="K642" i="2"/>
  <c r="L642" i="2" s="1"/>
  <c r="K643" i="2"/>
  <c r="L643" i="2" s="1"/>
  <c r="K644" i="2"/>
  <c r="L644" i="2" s="1"/>
  <c r="K645" i="2"/>
  <c r="L645" i="2" s="1"/>
  <c r="K646" i="2"/>
  <c r="L646" i="2" s="1"/>
  <c r="K647" i="2"/>
  <c r="L647" i="2" s="1"/>
  <c r="K648" i="2"/>
  <c r="L648" i="2" s="1"/>
  <c r="K649" i="2"/>
  <c r="L649" i="2" s="1"/>
  <c r="K650" i="2"/>
  <c r="L650" i="2" s="1"/>
  <c r="K651" i="2"/>
  <c r="L651" i="2" s="1"/>
  <c r="K652" i="2"/>
  <c r="L652" i="2" s="1"/>
  <c r="K653" i="2"/>
  <c r="L653" i="2" s="1"/>
  <c r="K654" i="2"/>
  <c r="L654" i="2" s="1"/>
  <c r="K655" i="2"/>
  <c r="L655" i="2" s="1"/>
  <c r="K656" i="2"/>
  <c r="L656" i="2" s="1"/>
  <c r="K657" i="2"/>
  <c r="L657" i="2" s="1"/>
  <c r="K658" i="2"/>
  <c r="L658" i="2" s="1"/>
  <c r="K659" i="2"/>
  <c r="L659" i="2" s="1"/>
  <c r="K660" i="2"/>
  <c r="L660" i="2" s="1"/>
  <c r="K661" i="2"/>
  <c r="L661" i="2" s="1"/>
  <c r="K662" i="2"/>
  <c r="K663" i="2"/>
  <c r="L663" i="2" s="1"/>
  <c r="K664" i="2"/>
  <c r="L664" i="2" s="1"/>
  <c r="K665" i="2"/>
  <c r="L665" i="2" s="1"/>
  <c r="K666" i="2"/>
  <c r="L666" i="2" s="1"/>
  <c r="K667" i="2"/>
  <c r="L667" i="2" s="1"/>
  <c r="K668" i="2"/>
  <c r="L668" i="2" s="1"/>
  <c r="K669" i="2"/>
  <c r="L669" i="2" s="1"/>
  <c r="K670" i="2"/>
  <c r="L670" i="2" s="1"/>
  <c r="K671" i="2"/>
  <c r="L671" i="2" s="1"/>
  <c r="K672" i="2"/>
  <c r="K673" i="2"/>
  <c r="L673" i="2" s="1"/>
  <c r="K674" i="2"/>
  <c r="L674" i="2" s="1"/>
  <c r="K675" i="2"/>
  <c r="L675" i="2" s="1"/>
  <c r="K676" i="2"/>
  <c r="L676" i="2" s="1"/>
  <c r="K677" i="2"/>
  <c r="L677" i="2" s="1"/>
  <c r="K678" i="2"/>
  <c r="L678" i="2" s="1"/>
  <c r="K679" i="2"/>
  <c r="L679" i="2" s="1"/>
  <c r="K680" i="2"/>
  <c r="L680" i="2" s="1"/>
  <c r="K681" i="2"/>
  <c r="L681" i="2" s="1"/>
  <c r="K682" i="2"/>
  <c r="L682" i="2" s="1"/>
  <c r="K683" i="2"/>
  <c r="L683" i="2" s="1"/>
  <c r="K684" i="2"/>
  <c r="L684" i="2" s="1"/>
  <c r="K685" i="2"/>
  <c r="L685" i="2" s="1"/>
  <c r="K686" i="2"/>
  <c r="L686" i="2" s="1"/>
  <c r="K687" i="2"/>
  <c r="L687" i="2" s="1"/>
  <c r="K688" i="2"/>
  <c r="L688" i="2" s="1"/>
  <c r="K689" i="2"/>
  <c r="L689" i="2" s="1"/>
  <c r="K690" i="2"/>
  <c r="K691" i="2"/>
  <c r="L691" i="2" s="1"/>
  <c r="K692" i="2"/>
  <c r="L692" i="2" s="1"/>
  <c r="K693" i="2"/>
  <c r="L693" i="2" s="1"/>
  <c r="K694" i="2"/>
  <c r="L694" i="2" s="1"/>
  <c r="K695" i="2"/>
  <c r="L695" i="2" s="1"/>
  <c r="K696" i="2"/>
  <c r="K697" i="2"/>
  <c r="L697" i="2" s="1"/>
  <c r="K698" i="2"/>
  <c r="L698" i="2" s="1"/>
  <c r="K699" i="2"/>
  <c r="L699" i="2" s="1"/>
  <c r="K700" i="2"/>
  <c r="L700" i="2" s="1"/>
  <c r="K701" i="2"/>
  <c r="K702" i="2"/>
  <c r="L702" i="2" s="1"/>
  <c r="K703" i="2"/>
  <c r="L703" i="2" s="1"/>
  <c r="K704" i="2"/>
  <c r="L704" i="2" s="1"/>
  <c r="K705" i="2"/>
  <c r="L705" i="2" s="1"/>
  <c r="K706" i="2"/>
  <c r="L706" i="2" s="1"/>
  <c r="K707" i="2"/>
  <c r="L707" i="2" s="1"/>
  <c r="K708" i="2"/>
  <c r="C709" i="2"/>
  <c r="K709" i="2"/>
  <c r="L709" i="2" s="1"/>
  <c r="K710" i="2"/>
  <c r="L710" i="2" s="1"/>
  <c r="C711" i="2"/>
  <c r="K711" i="2"/>
  <c r="L711" i="2" s="1"/>
  <c r="K712" i="2"/>
  <c r="L712" i="2" s="1"/>
  <c r="C713" i="2"/>
  <c r="K713" i="2"/>
  <c r="L713" i="2" s="1"/>
  <c r="K714" i="2"/>
  <c r="L714" i="2" s="1"/>
  <c r="K715" i="2"/>
  <c r="L715" i="2" s="1"/>
  <c r="K716" i="2"/>
  <c r="L716" i="2" s="1"/>
  <c r="K717" i="2"/>
  <c r="L717" i="2" s="1"/>
  <c r="K718" i="2"/>
  <c r="L718" i="2" s="1"/>
  <c r="K719" i="2"/>
  <c r="L719" i="2" s="1"/>
  <c r="K720" i="2"/>
  <c r="L720" i="2" s="1"/>
  <c r="K721" i="2"/>
  <c r="L721" i="2" s="1"/>
  <c r="K722" i="2"/>
  <c r="L722" i="2" s="1"/>
  <c r="K723" i="2"/>
  <c r="L723" i="2" s="1"/>
  <c r="K724" i="2"/>
  <c r="L724" i="2" s="1"/>
  <c r="K725" i="2"/>
  <c r="L725" i="2" s="1"/>
  <c r="K726" i="2"/>
  <c r="L726" i="2" s="1"/>
  <c r="K727" i="2"/>
  <c r="L727" i="2" s="1"/>
  <c r="K728" i="2"/>
  <c r="L728" i="2" s="1"/>
  <c r="K730" i="2"/>
  <c r="L730" i="2" s="1"/>
  <c r="K731" i="2"/>
  <c r="L731" i="2" s="1"/>
  <c r="K732" i="2"/>
  <c r="L732" i="2" s="1"/>
  <c r="K733" i="2"/>
  <c r="L733" i="2" s="1"/>
  <c r="K734" i="2"/>
  <c r="L734" i="2" s="1"/>
  <c r="K735" i="2"/>
  <c r="L735" i="2" s="1"/>
  <c r="K736" i="2"/>
  <c r="L736" i="2" s="1"/>
  <c r="K737" i="2"/>
  <c r="L737" i="2" s="1"/>
  <c r="K738" i="2"/>
  <c r="L738" i="2" s="1"/>
  <c r="K739" i="2"/>
  <c r="L739" i="2" s="1"/>
  <c r="K741" i="2"/>
  <c r="L741" i="2" s="1"/>
  <c r="K742" i="2"/>
  <c r="L742" i="2" s="1"/>
  <c r="K743" i="2"/>
  <c r="L743" i="2" s="1"/>
  <c r="K744" i="2"/>
  <c r="L744" i="2" s="1"/>
  <c r="K745" i="2"/>
  <c r="L745" i="2" s="1"/>
  <c r="K746" i="2"/>
  <c r="L746" i="2" s="1"/>
  <c r="K747" i="2"/>
  <c r="L747" i="2" s="1"/>
  <c r="K748" i="2"/>
  <c r="L748" i="2" s="1"/>
  <c r="K749" i="2"/>
  <c r="L749" i="2" s="1"/>
  <c r="K750" i="2"/>
  <c r="L750" i="2" s="1"/>
  <c r="A547" i="2" l="1"/>
  <c r="B547" i="2" s="1"/>
  <c r="C547" i="2" s="1"/>
  <c r="A545" i="2"/>
  <c r="B545" i="2" s="1"/>
  <c r="C545" i="2" s="1"/>
  <c r="A528" i="2"/>
  <c r="B528" i="2" s="1"/>
  <c r="C528" i="2" s="1"/>
  <c r="A526" i="2"/>
  <c r="B526" i="2" s="1"/>
  <c r="C526" i="2" s="1"/>
  <c r="A524" i="2"/>
  <c r="B524" i="2" s="1"/>
  <c r="C524" i="2" s="1"/>
  <c r="A522" i="2"/>
  <c r="B522" i="2" s="1"/>
  <c r="C522" i="2" s="1"/>
  <c r="A513" i="2"/>
  <c r="B513" i="2" s="1"/>
  <c r="C513" i="2" s="1"/>
  <c r="A511" i="2"/>
  <c r="B511" i="2" s="1"/>
  <c r="C511" i="2" s="1"/>
  <c r="A509" i="2"/>
  <c r="B509" i="2" s="1"/>
  <c r="C509" i="2" s="1"/>
  <c r="A507" i="2"/>
  <c r="B507" i="2" s="1"/>
  <c r="C507" i="2" s="1"/>
  <c r="A505" i="2"/>
  <c r="B505" i="2" s="1"/>
  <c r="C505" i="2" s="1"/>
  <c r="A393" i="2"/>
  <c r="B393" i="2" s="1"/>
  <c r="C393" i="2" s="1"/>
  <c r="A371" i="2"/>
  <c r="B371" i="2" s="1"/>
  <c r="C371" i="2" s="1"/>
  <c r="A369" i="2"/>
  <c r="B369" i="2" s="1"/>
  <c r="C369" i="2" s="1"/>
  <c r="A367" i="2"/>
  <c r="B367" i="2" s="1"/>
  <c r="C367" i="2" s="1"/>
  <c r="A365" i="2"/>
  <c r="B365" i="2" s="1"/>
  <c r="C365" i="2" s="1"/>
  <c r="A363" i="2"/>
  <c r="B363" i="2" s="1"/>
  <c r="C363" i="2" s="1"/>
  <c r="A361" i="2"/>
  <c r="B361" i="2" s="1"/>
  <c r="C361" i="2" s="1"/>
  <c r="A359" i="2"/>
  <c r="B359" i="2" s="1"/>
  <c r="C359" i="2" s="1"/>
  <c r="A354" i="2"/>
  <c r="B354" i="2" s="1"/>
  <c r="C354" i="2" s="1"/>
  <c r="A352" i="2"/>
  <c r="B352" i="2" s="1"/>
  <c r="C352" i="2" s="1"/>
  <c r="A350" i="2"/>
  <c r="B350" i="2" s="1"/>
  <c r="C350" i="2" s="1"/>
  <c r="A348" i="2"/>
  <c r="B348" i="2" s="1"/>
  <c r="C348" i="2" s="1"/>
  <c r="A346" i="2"/>
  <c r="B346" i="2" s="1"/>
  <c r="C346" i="2" s="1"/>
  <c r="A344" i="2"/>
  <c r="B344" i="2" s="1"/>
  <c r="C344" i="2" s="1"/>
  <c r="A319" i="2"/>
  <c r="B319" i="2" s="1"/>
  <c r="C319" i="2" s="1"/>
  <c r="A317" i="2"/>
  <c r="B317" i="2" s="1"/>
  <c r="C317" i="2" s="1"/>
  <c r="A315" i="2"/>
  <c r="B315" i="2" s="1"/>
  <c r="C315" i="2" s="1"/>
  <c r="A313" i="2"/>
  <c r="B313" i="2" s="1"/>
  <c r="C313" i="2" s="1"/>
  <c r="A310" i="2"/>
  <c r="B310" i="2" s="1"/>
  <c r="C310" i="2" s="1"/>
  <c r="A308" i="2"/>
  <c r="B308" i="2" s="1"/>
  <c r="C308" i="2" s="1"/>
  <c r="A306" i="2"/>
  <c r="B306" i="2" s="1"/>
  <c r="C306" i="2" s="1"/>
  <c r="A304" i="2"/>
  <c r="B304" i="2" s="1"/>
  <c r="C304" i="2" s="1"/>
  <c r="A302" i="2"/>
  <c r="B302" i="2" s="1"/>
  <c r="C302" i="2" s="1"/>
  <c r="A300" i="2"/>
  <c r="B300" i="2" s="1"/>
  <c r="C300" i="2" s="1"/>
  <c r="A298" i="2"/>
  <c r="B298" i="2" s="1"/>
  <c r="C298" i="2" s="1"/>
  <c r="A289" i="2"/>
  <c r="B289" i="2" s="1"/>
  <c r="C289" i="2" s="1"/>
  <c r="A287" i="2"/>
  <c r="B287" i="2" s="1"/>
  <c r="C287" i="2" s="1"/>
  <c r="A285" i="2"/>
  <c r="B285" i="2" s="1"/>
  <c r="C285" i="2" s="1"/>
  <c r="A283" i="2"/>
  <c r="B283" i="2" s="1"/>
  <c r="C283" i="2" s="1"/>
  <c r="A281" i="2"/>
  <c r="B281" i="2" s="1"/>
  <c r="C281" i="2" s="1"/>
  <c r="A279" i="2"/>
  <c r="B279" i="2" s="1"/>
  <c r="C279" i="2" s="1"/>
  <c r="A277" i="2"/>
  <c r="B277" i="2" s="1"/>
  <c r="C277" i="2" s="1"/>
  <c r="A275" i="2"/>
  <c r="B275" i="2" s="1"/>
  <c r="C275" i="2" s="1"/>
  <c r="A273" i="2"/>
  <c r="B273" i="2" s="1"/>
  <c r="C273" i="2" s="1"/>
  <c r="A271" i="2"/>
  <c r="B271" i="2" s="1"/>
  <c r="C271" i="2" s="1"/>
  <c r="A269" i="2"/>
  <c r="B269" i="2" s="1"/>
  <c r="C269" i="2" s="1"/>
  <c r="A267" i="2"/>
  <c r="B267" i="2" s="1"/>
  <c r="C267" i="2" s="1"/>
  <c r="A254" i="2"/>
  <c r="B254" i="2" s="1"/>
  <c r="C254" i="2" s="1"/>
  <c r="A252" i="2"/>
  <c r="B252" i="2" s="1"/>
  <c r="C252" i="2" s="1"/>
  <c r="A245" i="2"/>
  <c r="B245" i="2" s="1"/>
  <c r="C245" i="2" s="1"/>
  <c r="A243" i="2"/>
  <c r="B243" i="2" s="1"/>
  <c r="C243" i="2" s="1"/>
  <c r="A225" i="2"/>
  <c r="B225" i="2" s="1"/>
  <c r="C225" i="2" s="1"/>
  <c r="A223" i="2"/>
  <c r="B223" i="2" s="1"/>
  <c r="C223" i="2" s="1"/>
  <c r="A221" i="2"/>
  <c r="B221" i="2" s="1"/>
  <c r="C221" i="2" s="1"/>
  <c r="A185" i="2"/>
  <c r="B185" i="2" s="1"/>
  <c r="C185" i="2" s="1"/>
  <c r="A176" i="2"/>
  <c r="B176" i="2" s="1"/>
  <c r="C176" i="2" s="1"/>
  <c r="A103" i="2"/>
  <c r="B103" i="2" s="1"/>
  <c r="C103" i="2" s="1"/>
  <c r="A95" i="2"/>
  <c r="B95" i="2" s="1"/>
  <c r="C95" i="2" s="1"/>
  <c r="A93" i="2"/>
  <c r="B93" i="2" s="1"/>
  <c r="C93" i="2" s="1"/>
  <c r="A542" i="2"/>
  <c r="B542" i="2" s="1"/>
  <c r="C542" i="2" s="1"/>
  <c r="A540" i="2"/>
  <c r="B540" i="2" s="1"/>
  <c r="C540" i="2" s="1"/>
  <c r="A538" i="2"/>
  <c r="B538" i="2" s="1"/>
  <c r="C538" i="2" s="1"/>
  <c r="A536" i="2"/>
  <c r="B536" i="2" s="1"/>
  <c r="C536" i="2" s="1"/>
  <c r="A534" i="2"/>
  <c r="B534" i="2" s="1"/>
  <c r="C534" i="2" s="1"/>
  <c r="A532" i="2"/>
  <c r="B532" i="2" s="1"/>
  <c r="C532" i="2" s="1"/>
  <c r="A519" i="2"/>
  <c r="B519" i="2" s="1"/>
  <c r="C519" i="2" s="1"/>
  <c r="A517" i="2"/>
  <c r="B517" i="2" s="1"/>
  <c r="C517" i="2" s="1"/>
  <c r="A515" i="2"/>
  <c r="B515" i="2" s="1"/>
  <c r="C515" i="2" s="1"/>
  <c r="A502" i="2"/>
  <c r="B502" i="2" s="1"/>
  <c r="C502" i="2" s="1"/>
  <c r="A500" i="2"/>
  <c r="B500" i="2" s="1"/>
  <c r="C500" i="2" s="1"/>
  <c r="A498" i="2"/>
  <c r="B498" i="2" s="1"/>
  <c r="C498" i="2" s="1"/>
  <c r="A496" i="2"/>
  <c r="B496" i="2" s="1"/>
  <c r="C496" i="2" s="1"/>
  <c r="A390" i="2"/>
  <c r="B390" i="2" s="1"/>
  <c r="C390" i="2" s="1"/>
  <c r="A388" i="2"/>
  <c r="B388" i="2" s="1"/>
  <c r="C388" i="2" s="1"/>
  <c r="A386" i="2"/>
  <c r="B386" i="2" s="1"/>
  <c r="C386" i="2" s="1"/>
  <c r="A384" i="2"/>
  <c r="B384" i="2" s="1"/>
  <c r="C384" i="2" s="1"/>
  <c r="A341" i="2"/>
  <c r="B341" i="2" s="1"/>
  <c r="C341" i="2" s="1"/>
  <c r="A339" i="2"/>
  <c r="B339" i="2" s="1"/>
  <c r="C339" i="2" s="1"/>
  <c r="A337" i="2"/>
  <c r="B337" i="2" s="1"/>
  <c r="C337" i="2" s="1"/>
  <c r="A335" i="2"/>
  <c r="B335" i="2" s="1"/>
  <c r="C335" i="2" s="1"/>
  <c r="A333" i="2"/>
  <c r="B333" i="2" s="1"/>
  <c r="C333" i="2" s="1"/>
  <c r="A331" i="2"/>
  <c r="B331" i="2" s="1"/>
  <c r="C331" i="2" s="1"/>
  <c r="A329" i="2"/>
  <c r="B329" i="2" s="1"/>
  <c r="C329" i="2" s="1"/>
  <c r="A327" i="2"/>
  <c r="B327" i="2" s="1"/>
  <c r="C327" i="2" s="1"/>
  <c r="A325" i="2"/>
  <c r="B325" i="2" s="1"/>
  <c r="C325" i="2" s="1"/>
  <c r="A323" i="2"/>
  <c r="B323" i="2" s="1"/>
  <c r="C323" i="2" s="1"/>
  <c r="A295" i="2"/>
  <c r="B295" i="2" s="1"/>
  <c r="C295" i="2" s="1"/>
  <c r="A293" i="2"/>
  <c r="B293" i="2" s="1"/>
  <c r="C293" i="2" s="1"/>
  <c r="A264" i="2"/>
  <c r="B264" i="2" s="1"/>
  <c r="C264" i="2" s="1"/>
  <c r="A262" i="2"/>
  <c r="B262" i="2" s="1"/>
  <c r="C262" i="2" s="1"/>
  <c r="A260" i="2"/>
  <c r="B260" i="2" s="1"/>
  <c r="C260" i="2" s="1"/>
  <c r="A258" i="2"/>
  <c r="B258" i="2" s="1"/>
  <c r="C258" i="2" s="1"/>
  <c r="A249" i="2"/>
  <c r="B249" i="2" s="1"/>
  <c r="C249" i="2" s="1"/>
  <c r="A240" i="2"/>
  <c r="B240" i="2" s="1"/>
  <c r="C240" i="2" s="1"/>
  <c r="A238" i="2"/>
  <c r="B238" i="2" s="1"/>
  <c r="C238" i="2" s="1"/>
  <c r="A236" i="2"/>
  <c r="B236" i="2" s="1"/>
  <c r="C236" i="2" s="1"/>
  <c r="A234" i="2"/>
  <c r="B234" i="2" s="1"/>
  <c r="C234" i="2" s="1"/>
  <c r="A232" i="2"/>
  <c r="B232" i="2" s="1"/>
  <c r="C232" i="2" s="1"/>
  <c r="A230" i="2"/>
  <c r="B230" i="2" s="1"/>
  <c r="C230" i="2" s="1"/>
  <c r="A215" i="2"/>
  <c r="B215" i="2" s="1"/>
  <c r="C215" i="2" s="1"/>
  <c r="A213" i="2"/>
  <c r="B213" i="2" s="1"/>
  <c r="C213" i="2" s="1"/>
  <c r="A211" i="2"/>
  <c r="B211" i="2" s="1"/>
  <c r="C211" i="2" s="1"/>
  <c r="A209" i="2"/>
  <c r="B209" i="2" s="1"/>
  <c r="C209" i="2" s="1"/>
  <c r="A207" i="2"/>
  <c r="B207" i="2" s="1"/>
  <c r="C207" i="2" s="1"/>
  <c r="A167" i="2"/>
  <c r="B167" i="2" s="1"/>
  <c r="C167" i="2" s="1"/>
  <c r="A160" i="2"/>
  <c r="B160" i="2" s="1"/>
  <c r="C160" i="2" s="1"/>
  <c r="A149" i="2"/>
  <c r="B149" i="2" s="1"/>
  <c r="C149" i="2" s="1"/>
  <c r="A147" i="2"/>
  <c r="B147" i="2" s="1"/>
  <c r="C147" i="2" s="1"/>
  <c r="A145" i="2"/>
  <c r="B145" i="2" s="1"/>
  <c r="C145" i="2" s="1"/>
  <c r="A141" i="2"/>
  <c r="B141" i="2" s="1"/>
  <c r="C141" i="2" s="1"/>
  <c r="A133" i="2"/>
  <c r="B133" i="2" s="1"/>
  <c r="C133" i="2" s="1"/>
  <c r="A131" i="2"/>
  <c r="B131" i="2" s="1"/>
  <c r="C131" i="2" s="1"/>
  <c r="A129" i="2"/>
  <c r="B129" i="2" s="1"/>
  <c r="C129" i="2" s="1"/>
  <c r="A127" i="2"/>
  <c r="B127" i="2" s="1"/>
  <c r="C127" i="2" s="1"/>
  <c r="A125" i="2"/>
  <c r="B125" i="2" s="1"/>
  <c r="C125" i="2" s="1"/>
  <c r="A123" i="2"/>
  <c r="B123" i="2" s="1"/>
  <c r="C123" i="2" s="1"/>
  <c r="A121" i="2"/>
  <c r="B121" i="2" s="1"/>
  <c r="C121" i="2" s="1"/>
  <c r="A119" i="2"/>
  <c r="B119" i="2" s="1"/>
  <c r="C119" i="2" s="1"/>
  <c r="A117" i="2"/>
  <c r="B117" i="2" s="1"/>
  <c r="C117" i="2" s="1"/>
  <c r="A115" i="2"/>
  <c r="B115" i="2" s="1"/>
  <c r="C115" i="2" s="1"/>
  <c r="A113" i="2"/>
  <c r="B113" i="2" s="1"/>
  <c r="C113" i="2" s="1"/>
  <c r="A111" i="2"/>
  <c r="B111" i="2" s="1"/>
  <c r="C111" i="2" s="1"/>
  <c r="A109" i="2"/>
  <c r="B109" i="2" s="1"/>
  <c r="C109" i="2" s="1"/>
  <c r="A107" i="2"/>
  <c r="B107" i="2" s="1"/>
  <c r="C107" i="2" s="1"/>
  <c r="A105" i="2"/>
  <c r="B105" i="2" s="1"/>
  <c r="C105" i="2" s="1"/>
  <c r="A97" i="2"/>
  <c r="B97" i="2" s="1"/>
  <c r="C97" i="2" s="1"/>
  <c r="A87" i="2"/>
  <c r="B87" i="2" s="1"/>
  <c r="C87" i="2" s="1"/>
  <c r="A724" i="2"/>
  <c r="B724" i="2" s="1"/>
  <c r="C724" i="2" s="1"/>
  <c r="A548" i="2"/>
  <c r="A550" i="2" s="1"/>
  <c r="A546" i="2"/>
  <c r="B546" i="2" s="1"/>
  <c r="C546" i="2" s="1"/>
  <c r="A544" i="2"/>
  <c r="B544" i="2" s="1"/>
  <c r="C544" i="2" s="1"/>
  <c r="A529" i="2"/>
  <c r="B529" i="2" s="1"/>
  <c r="C529" i="2" s="1"/>
  <c r="A527" i="2"/>
  <c r="B527" i="2" s="1"/>
  <c r="C527" i="2" s="1"/>
  <c r="A525" i="2"/>
  <c r="B525" i="2" s="1"/>
  <c r="C525" i="2" s="1"/>
  <c r="A523" i="2"/>
  <c r="B523" i="2" s="1"/>
  <c r="C523" i="2" s="1"/>
  <c r="A521" i="2"/>
  <c r="B521" i="2" s="1"/>
  <c r="C521" i="2" s="1"/>
  <c r="A512" i="2"/>
  <c r="B512" i="2" s="1"/>
  <c r="C512" i="2" s="1"/>
  <c r="A510" i="2"/>
  <c r="B510" i="2" s="1"/>
  <c r="C510" i="2" s="1"/>
  <c r="A508" i="2"/>
  <c r="B508" i="2" s="1"/>
  <c r="C508" i="2" s="1"/>
  <c r="A506" i="2"/>
  <c r="B506" i="2" s="1"/>
  <c r="C506" i="2" s="1"/>
  <c r="A504" i="2"/>
  <c r="B504" i="2" s="1"/>
  <c r="C504" i="2" s="1"/>
  <c r="A372" i="2"/>
  <c r="B372" i="2" s="1"/>
  <c r="C372" i="2" s="1"/>
  <c r="A370" i="2"/>
  <c r="B370" i="2" s="1"/>
  <c r="C370" i="2" s="1"/>
  <c r="A368" i="2"/>
  <c r="B368" i="2" s="1"/>
  <c r="C368" i="2" s="1"/>
  <c r="A366" i="2"/>
  <c r="B366" i="2" s="1"/>
  <c r="C366" i="2" s="1"/>
  <c r="A364" i="2"/>
  <c r="B364" i="2" s="1"/>
  <c r="C364" i="2" s="1"/>
  <c r="A362" i="2"/>
  <c r="B362" i="2" s="1"/>
  <c r="C362" i="2" s="1"/>
  <c r="A360" i="2"/>
  <c r="B360" i="2" s="1"/>
  <c r="C360" i="2" s="1"/>
  <c r="A358" i="2"/>
  <c r="B358" i="2" s="1"/>
  <c r="C358" i="2" s="1"/>
  <c r="A355" i="2"/>
  <c r="B355" i="2" s="1"/>
  <c r="C355" i="2" s="1"/>
  <c r="A353" i="2"/>
  <c r="B353" i="2" s="1"/>
  <c r="C353" i="2" s="1"/>
  <c r="A351" i="2"/>
  <c r="B351" i="2" s="1"/>
  <c r="C351" i="2" s="1"/>
  <c r="A349" i="2"/>
  <c r="B349" i="2" s="1"/>
  <c r="C349" i="2" s="1"/>
  <c r="A347" i="2"/>
  <c r="B347" i="2" s="1"/>
  <c r="C347" i="2" s="1"/>
  <c r="A345" i="2"/>
  <c r="B345" i="2" s="1"/>
  <c r="C345" i="2" s="1"/>
  <c r="A320" i="2"/>
  <c r="B320" i="2" s="1"/>
  <c r="C320" i="2" s="1"/>
  <c r="A318" i="2"/>
  <c r="B318" i="2" s="1"/>
  <c r="C318" i="2" s="1"/>
  <c r="A316" i="2"/>
  <c r="B316" i="2" s="1"/>
  <c r="C316" i="2" s="1"/>
  <c r="A314" i="2"/>
  <c r="B314" i="2" s="1"/>
  <c r="C314" i="2" s="1"/>
  <c r="A309" i="2"/>
  <c r="B309" i="2" s="1"/>
  <c r="C309" i="2" s="1"/>
  <c r="A307" i="2"/>
  <c r="B307" i="2" s="1"/>
  <c r="C307" i="2" s="1"/>
  <c r="A305" i="2"/>
  <c r="B305" i="2" s="1"/>
  <c r="C305" i="2" s="1"/>
  <c r="A303" i="2"/>
  <c r="B303" i="2" s="1"/>
  <c r="C303" i="2" s="1"/>
  <c r="A301" i="2"/>
  <c r="B301" i="2" s="1"/>
  <c r="C301" i="2" s="1"/>
  <c r="A299" i="2"/>
  <c r="B299" i="2" s="1"/>
  <c r="C299" i="2" s="1"/>
  <c r="A290" i="2"/>
  <c r="B290" i="2" s="1"/>
  <c r="C290" i="2" s="1"/>
  <c r="A288" i="2"/>
  <c r="B288" i="2" s="1"/>
  <c r="C288" i="2" s="1"/>
  <c r="A286" i="2"/>
  <c r="B286" i="2" s="1"/>
  <c r="C286" i="2" s="1"/>
  <c r="A284" i="2"/>
  <c r="B284" i="2" s="1"/>
  <c r="C284" i="2" s="1"/>
  <c r="A282" i="2"/>
  <c r="B282" i="2" s="1"/>
  <c r="C282" i="2" s="1"/>
  <c r="A280" i="2"/>
  <c r="B280" i="2" s="1"/>
  <c r="C280" i="2" s="1"/>
  <c r="A278" i="2"/>
  <c r="B278" i="2" s="1"/>
  <c r="C278" i="2" s="1"/>
  <c r="A276" i="2"/>
  <c r="B276" i="2" s="1"/>
  <c r="C276" i="2" s="1"/>
  <c r="A274" i="2"/>
  <c r="B274" i="2" s="1"/>
  <c r="C274" i="2" s="1"/>
  <c r="A272" i="2"/>
  <c r="B272" i="2" s="1"/>
  <c r="C272" i="2" s="1"/>
  <c r="A270" i="2"/>
  <c r="B270" i="2" s="1"/>
  <c r="C270" i="2" s="1"/>
  <c r="A268" i="2"/>
  <c r="B268" i="2" s="1"/>
  <c r="C268" i="2" s="1"/>
  <c r="A266" i="2"/>
  <c r="B266" i="2" s="1"/>
  <c r="C266" i="2" s="1"/>
  <c r="A255" i="2"/>
  <c r="B255" i="2" s="1"/>
  <c r="C255" i="2" s="1"/>
  <c r="A253" i="2"/>
  <c r="B253" i="2" s="1"/>
  <c r="C253" i="2" s="1"/>
  <c r="A246" i="2"/>
  <c r="B246" i="2" s="1"/>
  <c r="C246" i="2" s="1"/>
  <c r="A244" i="2"/>
  <c r="B244" i="2" s="1"/>
  <c r="C244" i="2" s="1"/>
  <c r="A242" i="2"/>
  <c r="B242" i="2" s="1"/>
  <c r="C242" i="2" s="1"/>
  <c r="A226" i="2"/>
  <c r="B226" i="2" s="1"/>
  <c r="C226" i="2" s="1"/>
  <c r="A224" i="2"/>
  <c r="B224" i="2" s="1"/>
  <c r="C224" i="2" s="1"/>
  <c r="A222" i="2"/>
  <c r="B222" i="2" s="1"/>
  <c r="C222" i="2" s="1"/>
  <c r="A184" i="2"/>
  <c r="B184" i="2" s="1"/>
  <c r="C184" i="2" s="1"/>
  <c r="A177" i="2"/>
  <c r="B177" i="2" s="1"/>
  <c r="C177" i="2" s="1"/>
  <c r="A99" i="2"/>
  <c r="B99" i="2" s="1"/>
  <c r="C99" i="2" s="1"/>
  <c r="A89" i="2"/>
  <c r="B89" i="2" s="1"/>
  <c r="C89" i="2" s="1"/>
  <c r="A747" i="2"/>
  <c r="B747" i="2" s="1"/>
  <c r="C747" i="2" s="1"/>
  <c r="A203" i="2"/>
  <c r="B203" i="2" s="1"/>
  <c r="C203" i="2" s="1"/>
  <c r="A201" i="2"/>
  <c r="B201" i="2" s="1"/>
  <c r="C201" i="2" s="1"/>
  <c r="A199" i="2"/>
  <c r="B199" i="2" s="1"/>
  <c r="C199" i="2" s="1"/>
  <c r="A197" i="2"/>
  <c r="B197" i="2" s="1"/>
  <c r="C197" i="2" s="1"/>
  <c r="A193" i="2"/>
  <c r="B193" i="2" s="1"/>
  <c r="C193" i="2" s="1"/>
  <c r="A191" i="2"/>
  <c r="B191" i="2" s="1"/>
  <c r="C191" i="2" s="1"/>
  <c r="A189" i="2"/>
  <c r="B189" i="2" s="1"/>
  <c r="C189" i="2" s="1"/>
  <c r="A182" i="2"/>
  <c r="B182" i="2" s="1"/>
  <c r="C182" i="2" s="1"/>
  <c r="A180" i="2"/>
  <c r="B180" i="2" s="1"/>
  <c r="C180" i="2" s="1"/>
  <c r="A178" i="2"/>
  <c r="B178" i="2" s="1"/>
  <c r="C178" i="2" s="1"/>
  <c r="A175" i="2"/>
  <c r="B175" i="2" s="1"/>
  <c r="C175" i="2" s="1"/>
  <c r="A173" i="2"/>
  <c r="B173" i="2" s="1"/>
  <c r="C173" i="2" s="1"/>
  <c r="A165" i="2"/>
  <c r="B165" i="2" s="1"/>
  <c r="C165" i="2" s="1"/>
  <c r="A163" i="2"/>
  <c r="B163" i="2" s="1"/>
  <c r="C163" i="2" s="1"/>
  <c r="A161" i="2"/>
  <c r="B161" i="2" s="1"/>
  <c r="C161" i="2" s="1"/>
  <c r="A156" i="2"/>
  <c r="B156" i="2" s="1"/>
  <c r="C156" i="2" s="1"/>
  <c r="A154" i="2"/>
  <c r="B154" i="2" s="1"/>
  <c r="C154" i="2" s="1"/>
  <c r="A152" i="2"/>
  <c r="B152" i="2" s="1"/>
  <c r="C152" i="2" s="1"/>
  <c r="A138" i="2"/>
  <c r="B138" i="2" s="1"/>
  <c r="C138" i="2" s="1"/>
  <c r="A136" i="2"/>
  <c r="B136" i="2" s="1"/>
  <c r="C136" i="2" s="1"/>
  <c r="A104" i="2"/>
  <c r="B104" i="2" s="1"/>
  <c r="C104" i="2" s="1"/>
  <c r="A102" i="2"/>
  <c r="B102" i="2" s="1"/>
  <c r="C102" i="2" s="1"/>
  <c r="A100" i="2"/>
  <c r="B100" i="2" s="1"/>
  <c r="C100" i="2" s="1"/>
  <c r="A98" i="2"/>
  <c r="B98" i="2" s="1"/>
  <c r="C98" i="2" s="1"/>
  <c r="A96" i="2"/>
  <c r="B96" i="2" s="1"/>
  <c r="C96" i="2" s="1"/>
  <c r="A92" i="2"/>
  <c r="B92" i="2" s="1"/>
  <c r="C92" i="2" s="1"/>
  <c r="A90" i="2"/>
  <c r="B90" i="2" s="1"/>
  <c r="C90" i="2" s="1"/>
  <c r="A88" i="2"/>
  <c r="B88" i="2" s="1"/>
  <c r="C88" i="2" s="1"/>
  <c r="A86" i="2"/>
  <c r="B86" i="2" s="1"/>
  <c r="C86" i="2" s="1"/>
  <c r="A718" i="2"/>
  <c r="B718" i="2" s="1"/>
  <c r="C718" i="2" s="1"/>
  <c r="A206" i="2"/>
  <c r="B206" i="2" s="1"/>
  <c r="C206" i="2" s="1"/>
  <c r="A204" i="2"/>
  <c r="B204" i="2" s="1"/>
  <c r="C204" i="2" s="1"/>
  <c r="A202" i="2"/>
  <c r="B202" i="2" s="1"/>
  <c r="C202" i="2" s="1"/>
  <c r="A200" i="2"/>
  <c r="B200" i="2" s="1"/>
  <c r="C200" i="2" s="1"/>
  <c r="A198" i="2"/>
  <c r="B198" i="2" s="1"/>
  <c r="C198" i="2" s="1"/>
  <c r="A196" i="2"/>
  <c r="B196" i="2" s="1"/>
  <c r="C196" i="2" s="1"/>
  <c r="A194" i="2"/>
  <c r="B194" i="2" s="1"/>
  <c r="C194" i="2" s="1"/>
  <c r="A192" i="2"/>
  <c r="B192" i="2" s="1"/>
  <c r="C192" i="2" s="1"/>
  <c r="A190" i="2"/>
  <c r="B190" i="2" s="1"/>
  <c r="C190" i="2" s="1"/>
  <c r="A186" i="2"/>
  <c r="B186" i="2" s="1"/>
  <c r="C186" i="2" s="1"/>
  <c r="A183" i="2"/>
  <c r="B183" i="2" s="1"/>
  <c r="C183" i="2" s="1"/>
  <c r="A181" i="2"/>
  <c r="B181" i="2" s="1"/>
  <c r="C181" i="2" s="1"/>
  <c r="A179" i="2"/>
  <c r="B179" i="2" s="1"/>
  <c r="C179" i="2" s="1"/>
  <c r="A174" i="2"/>
  <c r="B174" i="2" s="1"/>
  <c r="C174" i="2" s="1"/>
  <c r="A166" i="2"/>
  <c r="B166" i="2" s="1"/>
  <c r="C166" i="2" s="1"/>
  <c r="A164" i="2"/>
  <c r="B164" i="2" s="1"/>
  <c r="C164" i="2" s="1"/>
  <c r="A162" i="2"/>
  <c r="B162" i="2" s="1"/>
  <c r="C162" i="2" s="1"/>
  <c r="A157" i="2"/>
  <c r="B157" i="2" s="1"/>
  <c r="C157" i="2" s="1"/>
  <c r="A155" i="2"/>
  <c r="B155" i="2" s="1"/>
  <c r="C155" i="2" s="1"/>
  <c r="A153" i="2"/>
  <c r="B153" i="2" s="1"/>
  <c r="C153" i="2" s="1"/>
  <c r="A151" i="2"/>
  <c r="B151" i="2" s="1"/>
  <c r="C151" i="2" s="1"/>
  <c r="A140" i="2"/>
  <c r="B140" i="2" s="1"/>
  <c r="C140" i="2" s="1"/>
  <c r="A137" i="2"/>
  <c r="B137" i="2" s="1"/>
  <c r="C137" i="2" s="1"/>
  <c r="A135" i="2"/>
  <c r="B135" i="2" s="1"/>
  <c r="C135" i="2" s="1"/>
  <c r="K85" i="2"/>
  <c r="L85" i="2" s="1"/>
  <c r="A739" i="2"/>
  <c r="B739" i="2" s="1"/>
  <c r="C739" i="2" s="1"/>
  <c r="A736" i="2"/>
  <c r="B736" i="2" s="1"/>
  <c r="C736" i="2" s="1"/>
  <c r="A720" i="2"/>
  <c r="B720" i="2" s="1"/>
  <c r="C720" i="2" s="1"/>
  <c r="A695" i="2"/>
  <c r="B695" i="2" s="1"/>
  <c r="C695" i="2" s="1"/>
  <c r="A681" i="2"/>
  <c r="B681" i="2" s="1"/>
  <c r="C681" i="2" s="1"/>
  <c r="A671" i="2"/>
  <c r="B671" i="2" s="1"/>
  <c r="C671" i="2" s="1"/>
  <c r="A656" i="2"/>
  <c r="B656" i="2" s="1"/>
  <c r="C656" i="2" s="1"/>
  <c r="A646" i="2"/>
  <c r="B646" i="2" s="1"/>
  <c r="C646" i="2" s="1"/>
  <c r="A745" i="2"/>
  <c r="B745" i="2" s="1"/>
  <c r="C745" i="2" s="1"/>
  <c r="A742" i="2"/>
  <c r="B742" i="2" s="1"/>
  <c r="C742" i="2" s="1"/>
  <c r="A732" i="2"/>
  <c r="B732" i="2" s="1"/>
  <c r="C732" i="2" s="1"/>
  <c r="A722" i="2"/>
  <c r="B722" i="2" s="1"/>
  <c r="C722" i="2" s="1"/>
  <c r="A709" i="2"/>
  <c r="A677" i="2"/>
  <c r="B677" i="2" s="1"/>
  <c r="C677" i="2" s="1"/>
  <c r="L217" i="2"/>
  <c r="A750" i="2"/>
  <c r="A730" i="2"/>
  <c r="B730" i="2" s="1"/>
  <c r="C730" i="2" s="1"/>
  <c r="A727" i="2"/>
  <c r="B727" i="2" s="1"/>
  <c r="C727" i="2" s="1"/>
  <c r="A716" i="2"/>
  <c r="B716" i="2" s="1"/>
  <c r="C716" i="2" s="1"/>
  <c r="A713" i="2"/>
  <c r="A710" i="2"/>
  <c r="B710" i="2" s="1"/>
  <c r="C710" i="2" s="1"/>
  <c r="A705" i="2"/>
  <c r="B705" i="2" s="1"/>
  <c r="C705" i="2" s="1"/>
  <c r="A703" i="2"/>
  <c r="B703" i="2" s="1"/>
  <c r="C703" i="2" s="1"/>
  <c r="A699" i="2"/>
  <c r="B699" i="2" s="1"/>
  <c r="C699" i="2" s="1"/>
  <c r="A697" i="2"/>
  <c r="B697" i="2" s="1"/>
  <c r="C697" i="2" s="1"/>
  <c r="A693" i="2"/>
  <c r="B693" i="2" s="1"/>
  <c r="C693" i="2" s="1"/>
  <c r="A688" i="2"/>
  <c r="B688" i="2" s="1"/>
  <c r="C688" i="2" s="1"/>
  <c r="A673" i="2"/>
  <c r="B673" i="2" s="1"/>
  <c r="C673" i="2" s="1"/>
  <c r="A669" i="2"/>
  <c r="B669" i="2" s="1"/>
  <c r="C669" i="2" s="1"/>
  <c r="A642" i="2"/>
  <c r="B642" i="2" s="1"/>
  <c r="C642" i="2" s="1"/>
  <c r="A639" i="2"/>
  <c r="B639" i="2" s="1"/>
  <c r="C639" i="2" s="1"/>
  <c r="A624" i="2"/>
  <c r="B624" i="2" s="1"/>
  <c r="C624" i="2" s="1"/>
  <c r="A748" i="2"/>
  <c r="B748" i="2" s="1"/>
  <c r="C748" i="2" s="1"/>
  <c r="A746" i="2"/>
  <c r="B746" i="2" s="1"/>
  <c r="C746" i="2" s="1"/>
  <c r="A743" i="2"/>
  <c r="B743" i="2" s="1"/>
  <c r="C743" i="2" s="1"/>
  <c r="A741" i="2"/>
  <c r="B741" i="2" s="1"/>
  <c r="C741" i="2" s="1"/>
  <c r="A737" i="2"/>
  <c r="B737" i="2" s="1"/>
  <c r="C737" i="2" s="1"/>
  <c r="A734" i="2"/>
  <c r="B734" i="2" s="1"/>
  <c r="C734" i="2" s="1"/>
  <c r="A733" i="2"/>
  <c r="B733" i="2" s="1"/>
  <c r="C733" i="2" s="1"/>
  <c r="A725" i="2"/>
  <c r="B725" i="2" s="1"/>
  <c r="C725" i="2" s="1"/>
  <c r="A723" i="2"/>
  <c r="B723" i="2" s="1"/>
  <c r="C723" i="2" s="1"/>
  <c r="A721" i="2"/>
  <c r="B721" i="2" s="1"/>
  <c r="C721" i="2" s="1"/>
  <c r="A719" i="2"/>
  <c r="B719" i="2" s="1"/>
  <c r="C719" i="2" s="1"/>
  <c r="A717" i="2"/>
  <c r="B717" i="2" s="1"/>
  <c r="C717" i="2" s="1"/>
  <c r="A714" i="2"/>
  <c r="B714" i="2" s="1"/>
  <c r="C714" i="2" s="1"/>
  <c r="A711" i="2"/>
  <c r="A700" i="2"/>
  <c r="B700" i="2" s="1"/>
  <c r="C700" i="2" s="1"/>
  <c r="A691" i="2"/>
  <c r="B691" i="2" s="1"/>
  <c r="C691" i="2" s="1"/>
  <c r="A689" i="2"/>
  <c r="B689" i="2" s="1"/>
  <c r="C689" i="2" s="1"/>
  <c r="A680" i="2"/>
  <c r="B680" i="2" s="1"/>
  <c r="C680" i="2" s="1"/>
  <c r="A678" i="2"/>
  <c r="B678" i="2" s="1"/>
  <c r="C678" i="2" s="1"/>
  <c r="A674" i="2"/>
  <c r="B674" i="2" s="1"/>
  <c r="C674" i="2" s="1"/>
  <c r="A667" i="2"/>
  <c r="B667" i="2" s="1"/>
  <c r="C667" i="2" s="1"/>
  <c r="A652" i="2"/>
  <c r="B652" i="2" s="1"/>
  <c r="C652" i="2" s="1"/>
  <c r="A635" i="2"/>
  <c r="B635" i="2" s="1"/>
  <c r="C635" i="2" s="1"/>
  <c r="A749" i="2"/>
  <c r="B749" i="2" s="1"/>
  <c r="C749" i="2" s="1"/>
  <c r="A744" i="2"/>
  <c r="B744" i="2" s="1"/>
  <c r="C744" i="2" s="1"/>
  <c r="A738" i="2"/>
  <c r="B738" i="2" s="1"/>
  <c r="C738" i="2" s="1"/>
  <c r="A735" i="2"/>
  <c r="B735" i="2" s="1"/>
  <c r="C735" i="2" s="1"/>
  <c r="A731" i="2"/>
  <c r="B731" i="2" s="1"/>
  <c r="C731" i="2" s="1"/>
  <c r="A728" i="2"/>
  <c r="B728" i="2" s="1"/>
  <c r="C728" i="2" s="1"/>
  <c r="A726" i="2"/>
  <c r="B726" i="2" s="1"/>
  <c r="C726" i="2" s="1"/>
  <c r="A715" i="2"/>
  <c r="B715" i="2" s="1"/>
  <c r="C715" i="2" s="1"/>
  <c r="A712" i="2"/>
  <c r="B712" i="2" s="1"/>
  <c r="C712" i="2" s="1"/>
  <c r="A707" i="2"/>
  <c r="B707" i="2" s="1"/>
  <c r="C707" i="2" s="1"/>
  <c r="A706" i="2"/>
  <c r="B706" i="2" s="1"/>
  <c r="C706" i="2" s="1"/>
  <c r="A704" i="2"/>
  <c r="B704" i="2" s="1"/>
  <c r="C704" i="2" s="1"/>
  <c r="A702" i="2"/>
  <c r="B702" i="2" s="1"/>
  <c r="C702" i="2" s="1"/>
  <c r="A698" i="2"/>
  <c r="B698" i="2" s="1"/>
  <c r="C698" i="2" s="1"/>
  <c r="A694" i="2"/>
  <c r="B694" i="2" s="1"/>
  <c r="C694" i="2" s="1"/>
  <c r="A692" i="2"/>
  <c r="B692" i="2" s="1"/>
  <c r="C692" i="2" s="1"/>
  <c r="A687" i="2"/>
  <c r="B687" i="2" s="1"/>
  <c r="C687" i="2" s="1"/>
  <c r="A684" i="2"/>
  <c r="B684" i="2" s="1"/>
  <c r="C684" i="2" s="1"/>
  <c r="A675" i="2"/>
  <c r="B675" i="2" s="1"/>
  <c r="C675" i="2" s="1"/>
  <c r="A670" i="2"/>
  <c r="B670" i="2" s="1"/>
  <c r="C670" i="2" s="1"/>
  <c r="A668" i="2"/>
  <c r="B668" i="2" s="1"/>
  <c r="C668" i="2" s="1"/>
  <c r="A664" i="2"/>
  <c r="B664" i="2" s="1"/>
  <c r="C664" i="2" s="1"/>
  <c r="A661" i="2"/>
  <c r="B661" i="2" s="1"/>
  <c r="C661" i="2" s="1"/>
  <c r="A659" i="2"/>
  <c r="B659" i="2" s="1"/>
  <c r="C659" i="2" s="1"/>
  <c r="A649" i="2"/>
  <c r="B649" i="2" s="1"/>
  <c r="C649" i="2" s="1"/>
  <c r="A627" i="2"/>
  <c r="B627" i="2" s="1"/>
  <c r="C627" i="2" s="1"/>
  <c r="B548" i="2"/>
  <c r="C548" i="2" s="1"/>
  <c r="A665" i="2"/>
  <c r="B665" i="2" s="1"/>
  <c r="C665" i="2" s="1"/>
  <c r="A660" i="2"/>
  <c r="B660" i="2" s="1"/>
  <c r="C660" i="2" s="1"/>
  <c r="A657" i="2"/>
  <c r="B657" i="2" s="1"/>
  <c r="C657" i="2" s="1"/>
  <c r="A654" i="2"/>
  <c r="B654" i="2" s="1"/>
  <c r="C654" i="2" s="1"/>
  <c r="A651" i="2"/>
  <c r="B651" i="2" s="1"/>
  <c r="C651" i="2" s="1"/>
  <c r="A645" i="2"/>
  <c r="B645" i="2" s="1"/>
  <c r="C645" i="2" s="1"/>
  <c r="A644" i="2"/>
  <c r="B644" i="2" s="1"/>
  <c r="C644" i="2" s="1"/>
  <c r="A641" i="2"/>
  <c r="B641" i="2" s="1"/>
  <c r="C641" i="2" s="1"/>
  <c r="A630" i="2"/>
  <c r="B630" i="2" s="1"/>
  <c r="C630" i="2" s="1"/>
  <c r="A626" i="2"/>
  <c r="B626" i="2" s="1"/>
  <c r="C626" i="2" s="1"/>
  <c r="A686" i="2"/>
  <c r="B686" i="2" s="1"/>
  <c r="C686" i="2" s="1"/>
  <c r="A685" i="2"/>
  <c r="B685" i="2" s="1"/>
  <c r="C685" i="2" s="1"/>
  <c r="A683" i="2"/>
  <c r="B683" i="2" s="1"/>
  <c r="C683" i="2" s="1"/>
  <c r="A682" i="2"/>
  <c r="B682" i="2" s="1"/>
  <c r="C682" i="2" s="1"/>
  <c r="A679" i="2"/>
  <c r="B679" i="2" s="1"/>
  <c r="C679" i="2" s="1"/>
  <c r="A676" i="2"/>
  <c r="B676" i="2" s="1"/>
  <c r="C676" i="2" s="1"/>
  <c r="A666" i="2"/>
  <c r="B666" i="2" s="1"/>
  <c r="C666" i="2" s="1"/>
  <c r="A663" i="2"/>
  <c r="B663" i="2" s="1"/>
  <c r="C663" i="2" s="1"/>
  <c r="A658" i="2"/>
  <c r="B658" i="2" s="1"/>
  <c r="C658" i="2" s="1"/>
  <c r="A655" i="2"/>
  <c r="B655" i="2" s="1"/>
  <c r="C655" i="2" s="1"/>
  <c r="A653" i="2"/>
  <c r="B653" i="2" s="1"/>
  <c r="C653" i="2" s="1"/>
  <c r="A647" i="2"/>
  <c r="B647" i="2" s="1"/>
  <c r="C647" i="2" s="1"/>
  <c r="A640" i="2"/>
  <c r="B640" i="2" s="1"/>
  <c r="C640" i="2" s="1"/>
  <c r="A637" i="2"/>
  <c r="B637" i="2" s="1"/>
  <c r="C637" i="2" s="1"/>
  <c r="A629" i="2"/>
  <c r="B629" i="2" s="1"/>
  <c r="C629" i="2" s="1"/>
  <c r="L487" i="2"/>
  <c r="L476" i="2"/>
  <c r="A650" i="2"/>
  <c r="B650" i="2" s="1"/>
  <c r="C650" i="2" s="1"/>
  <c r="A648" i="2"/>
  <c r="B648" i="2" s="1"/>
  <c r="C648" i="2" s="1"/>
  <c r="A643" i="2"/>
  <c r="B643" i="2" s="1"/>
  <c r="C643" i="2" s="1"/>
  <c r="A638" i="2"/>
  <c r="B638" i="2" s="1"/>
  <c r="C638" i="2" s="1"/>
  <c r="L472" i="2"/>
  <c r="B550" i="2"/>
  <c r="C553" i="2" s="1"/>
  <c r="A554" i="2"/>
  <c r="A558" i="2" s="1"/>
  <c r="B558" i="2" s="1"/>
  <c r="L452" i="2"/>
  <c r="L448" i="2"/>
  <c r="A634" i="2"/>
  <c r="B634" i="2" s="1"/>
  <c r="C634" i="2" s="1"/>
  <c r="A631" i="2"/>
  <c r="B631" i="2" s="1"/>
  <c r="C631" i="2" s="1"/>
  <c r="L458" i="2"/>
  <c r="L434" i="2"/>
  <c r="L393" i="2"/>
  <c r="A373" i="2"/>
  <c r="B373" i="2" s="1"/>
  <c r="C373" i="2" s="1"/>
  <c r="C380" i="2" s="1"/>
  <c r="A625" i="2"/>
  <c r="B625" i="2" s="1"/>
  <c r="C625" i="2" s="1"/>
  <c r="L480" i="2"/>
  <c r="L423" i="2"/>
  <c r="L409" i="2"/>
  <c r="A622" i="2"/>
  <c r="B622" i="2" s="1"/>
  <c r="C622" i="2" s="1"/>
  <c r="L373" i="2"/>
  <c r="A217" i="2"/>
  <c r="B217" i="2" s="1"/>
  <c r="C217" i="2" s="1"/>
  <c r="L466" i="2"/>
  <c r="L462" i="2"/>
  <c r="L415" i="2"/>
  <c r="L404" i="2"/>
  <c r="L399" i="2"/>
  <c r="C550" i="2"/>
  <c r="C398" i="2"/>
  <c r="C394" i="2"/>
  <c r="C377" i="2"/>
  <c r="L378" i="2"/>
  <c r="K598" i="2"/>
  <c r="A628" i="2"/>
  <c r="B628" i="2" s="1"/>
  <c r="C628" i="2" s="1"/>
  <c r="A753" i="2"/>
  <c r="A399" i="2" l="1"/>
  <c r="C397" i="2"/>
  <c r="C396" i="2"/>
  <c r="C395" i="2"/>
  <c r="B554" i="2"/>
  <c r="C555" i="2" s="1"/>
  <c r="A562" i="2"/>
  <c r="B562" i="2" s="1"/>
  <c r="C375" i="2"/>
  <c r="C381" i="2"/>
  <c r="C376" i="2"/>
  <c r="C382" i="2"/>
  <c r="C219" i="2"/>
  <c r="A378" i="2"/>
  <c r="B378" i="2" s="1"/>
  <c r="C378" i="2" s="1"/>
  <c r="C374" i="2"/>
  <c r="C552" i="2"/>
  <c r="C551" i="2"/>
  <c r="A752" i="2"/>
  <c r="B750" i="2"/>
  <c r="C750" i="2" s="1"/>
  <c r="C218" i="2"/>
  <c r="C379" i="2"/>
  <c r="C559" i="2"/>
  <c r="C560" i="2"/>
  <c r="C558" i="2"/>
  <c r="C561" i="2"/>
  <c r="B399" i="2"/>
  <c r="A404" i="2"/>
  <c r="C556" i="2" l="1"/>
  <c r="C557" i="2"/>
  <c r="C554" i="2"/>
  <c r="A565" i="2"/>
  <c r="A568" i="2" s="1"/>
  <c r="C403" i="2"/>
  <c r="C399" i="2"/>
  <c r="C402" i="2"/>
  <c r="C401" i="2"/>
  <c r="C400" i="2"/>
  <c r="A409" i="2"/>
  <c r="B404" i="2"/>
  <c r="C562" i="2"/>
  <c r="C563" i="2"/>
  <c r="C564" i="2"/>
  <c r="B565" i="2" l="1"/>
  <c r="C566" i="2" s="1"/>
  <c r="A571" i="2"/>
  <c r="B568" i="2"/>
  <c r="C404" i="2"/>
  <c r="C408" i="2"/>
  <c r="C407" i="2"/>
  <c r="C406" i="2"/>
  <c r="C405" i="2"/>
  <c r="A415" i="2"/>
  <c r="B409" i="2"/>
  <c r="C565" i="2" l="1"/>
  <c r="C567" i="2"/>
  <c r="A575" i="2"/>
  <c r="B571" i="2"/>
  <c r="B415" i="2"/>
  <c r="A423" i="2"/>
  <c r="C409" i="2"/>
  <c r="C412" i="2"/>
  <c r="C411" i="2"/>
  <c r="C410" i="2"/>
  <c r="C413" i="2"/>
  <c r="C569" i="2"/>
  <c r="C570" i="2"/>
  <c r="C568" i="2"/>
  <c r="B423" i="2" l="1"/>
  <c r="A434" i="2"/>
  <c r="C415" i="2"/>
  <c r="C418" i="2"/>
  <c r="C417" i="2"/>
  <c r="C420" i="2"/>
  <c r="C422" i="2"/>
  <c r="C416" i="2"/>
  <c r="C419" i="2"/>
  <c r="C421" i="2"/>
  <c r="C574" i="2"/>
  <c r="C572" i="2"/>
  <c r="C573" i="2"/>
  <c r="C571" i="2"/>
  <c r="A578" i="2"/>
  <c r="B575" i="2"/>
  <c r="C576" i="2" l="1"/>
  <c r="C577" i="2"/>
  <c r="C575" i="2"/>
  <c r="A581" i="2"/>
  <c r="B578" i="2"/>
  <c r="B434" i="2"/>
  <c r="A448" i="2"/>
  <c r="C424" i="2"/>
  <c r="C423" i="2"/>
  <c r="C427" i="2"/>
  <c r="C429" i="2"/>
  <c r="C431" i="2"/>
  <c r="C433" i="2"/>
  <c r="C426" i="2"/>
  <c r="C425" i="2"/>
  <c r="C428" i="2"/>
  <c r="C430" i="2"/>
  <c r="C432" i="2"/>
  <c r="A584" i="2" l="1"/>
  <c r="B581" i="2"/>
  <c r="B448" i="2"/>
  <c r="A452" i="2"/>
  <c r="C438" i="2"/>
  <c r="C440" i="2"/>
  <c r="C442" i="2"/>
  <c r="C444" i="2"/>
  <c r="C446" i="2"/>
  <c r="C434" i="2"/>
  <c r="C437" i="2"/>
  <c r="C436" i="2"/>
  <c r="C439" i="2"/>
  <c r="C441" i="2"/>
  <c r="C443" i="2"/>
  <c r="C445" i="2"/>
  <c r="C447" i="2"/>
  <c r="C435" i="2"/>
  <c r="C579" i="2"/>
  <c r="C580" i="2"/>
  <c r="C578" i="2"/>
  <c r="B452" i="2" l="1"/>
  <c r="A458" i="2"/>
  <c r="C450" i="2"/>
  <c r="C449" i="2"/>
  <c r="C448" i="2"/>
  <c r="C451" i="2"/>
  <c r="C582" i="2"/>
  <c r="C583" i="2"/>
  <c r="C581" i="2"/>
  <c r="B584" i="2"/>
  <c r="A587" i="2"/>
  <c r="B587" i="2" l="1"/>
  <c r="A590" i="2"/>
  <c r="C585" i="2"/>
  <c r="C586" i="2"/>
  <c r="C584" i="2"/>
  <c r="B458" i="2"/>
  <c r="A462" i="2"/>
  <c r="C455" i="2"/>
  <c r="C454" i="2"/>
  <c r="C457" i="2"/>
  <c r="C453" i="2"/>
  <c r="C452" i="2"/>
  <c r="C456" i="2"/>
  <c r="B462" i="2" l="1"/>
  <c r="A466" i="2"/>
  <c r="C459" i="2"/>
  <c r="C458" i="2"/>
  <c r="C461" i="2"/>
  <c r="C460" i="2"/>
  <c r="B590" i="2"/>
  <c r="A593" i="2"/>
  <c r="C587" i="2"/>
  <c r="C588" i="2"/>
  <c r="C589" i="2"/>
  <c r="B593" i="2" l="1"/>
  <c r="A596" i="2"/>
  <c r="C590" i="2"/>
  <c r="C591" i="2"/>
  <c r="C592" i="2"/>
  <c r="B466" i="2"/>
  <c r="A472" i="2"/>
  <c r="C464" i="2"/>
  <c r="C463" i="2"/>
  <c r="C462" i="2"/>
  <c r="C465" i="2"/>
  <c r="B472" i="2" l="1"/>
  <c r="A476" i="2"/>
  <c r="C469" i="2"/>
  <c r="C471" i="2"/>
  <c r="C468" i="2"/>
  <c r="C467" i="2"/>
  <c r="C470" i="2"/>
  <c r="C466" i="2"/>
  <c r="B596" i="2"/>
  <c r="A599" i="2"/>
  <c r="C594" i="2"/>
  <c r="C595" i="2"/>
  <c r="C593" i="2"/>
  <c r="B599" i="2" l="1"/>
  <c r="A603" i="2"/>
  <c r="B476" i="2"/>
  <c r="A480" i="2"/>
  <c r="C597" i="2"/>
  <c r="C598" i="2"/>
  <c r="C596" i="2"/>
  <c r="C472" i="2"/>
  <c r="C475" i="2"/>
  <c r="C474" i="2"/>
  <c r="C473" i="2"/>
  <c r="B480" i="2" l="1"/>
  <c r="A487" i="2"/>
  <c r="C476" i="2"/>
  <c r="C479" i="2"/>
  <c r="C478" i="2"/>
  <c r="C477" i="2"/>
  <c r="B603" i="2"/>
  <c r="A606" i="2"/>
  <c r="C600" i="2"/>
  <c r="C601" i="2"/>
  <c r="C599" i="2"/>
  <c r="B606" i="2" l="1"/>
  <c r="A609" i="2"/>
  <c r="C603" i="2"/>
  <c r="C604" i="2"/>
  <c r="C605" i="2"/>
  <c r="A493" i="2"/>
  <c r="B493" i="2" s="1"/>
  <c r="B487" i="2"/>
  <c r="C481" i="2"/>
  <c r="C484" i="2"/>
  <c r="C486" i="2"/>
  <c r="C480" i="2"/>
  <c r="C483" i="2"/>
  <c r="C485" i="2"/>
  <c r="C482" i="2"/>
  <c r="C487" i="2" l="1"/>
  <c r="C490" i="2"/>
  <c r="C489" i="2"/>
  <c r="C488" i="2"/>
  <c r="C495" i="2"/>
  <c r="C494" i="2"/>
  <c r="C493" i="2"/>
  <c r="B609" i="2"/>
  <c r="A612" i="2"/>
  <c r="C607" i="2"/>
  <c r="C608" i="2"/>
  <c r="C606" i="2"/>
  <c r="C610" i="2" l="1"/>
  <c r="C611" i="2"/>
  <c r="C609" i="2"/>
  <c r="B612" i="2"/>
  <c r="A615" i="2"/>
  <c r="C613" i="2" l="1"/>
  <c r="C614" i="2"/>
  <c r="C612" i="2"/>
  <c r="B615" i="2"/>
  <c r="A618" i="2"/>
  <c r="B618" i="2" s="1"/>
  <c r="C616" i="2" l="1"/>
  <c r="C617" i="2"/>
  <c r="C615" i="2"/>
  <c r="C619" i="2"/>
  <c r="C620" i="2"/>
  <c r="C618" i="2"/>
  <c r="C621" i="2"/>
</calcChain>
</file>

<file path=xl/sharedStrings.xml><?xml version="1.0" encoding="utf-8"?>
<sst xmlns="http://schemas.openxmlformats.org/spreadsheetml/2006/main" count="2783" uniqueCount="1169">
  <si>
    <t>Tên vật tư y tế (Bệnh viện)</t>
  </si>
  <si>
    <t>Tên vật tư y tế (theo giấy phép lưu hành)</t>
  </si>
  <si>
    <t>Tiêu chuẩn chất lượng:
1. FDA hoặc CE hoặc công bố hợp chuẩn EC hoặc CFS...
2. ISO 13485 hoặc ISO 9001...
3. TCVN hoặc TCCS...
4. DĐVN...
5…..</t>
  </si>
  <si>
    <t>Hãng sản xuất</t>
  </si>
  <si>
    <t>Nước sản xuất</t>
  </si>
  <si>
    <t>Đơn vị tính</t>
  </si>
  <si>
    <t>Số Lượng</t>
  </si>
  <si>
    <t>Ghi cụ thể những tiêu chuẩn chất lượng đạt được:  ISO 13485; CE; TCCS
…..
…..</t>
  </si>
  <si>
    <t>3.5 Dây truyền, dây dẫn</t>
  </si>
  <si>
    <t>3.7 Túi, lọ và vật tư bao gói khác</t>
  </si>
  <si>
    <t>4.3 Ống nối, dây nối, chạc nối</t>
  </si>
  <si>
    <t>4.4 Catheter</t>
  </si>
  <si>
    <t>7.5 Tiết niệu</t>
  </si>
  <si>
    <t>7.6 Chấn thương, chỉnh hình</t>
  </si>
  <si>
    <t>Dây garo</t>
  </si>
  <si>
    <t>Gel điện tim</t>
  </si>
  <si>
    <t>Gel siêu âm</t>
  </si>
  <si>
    <t>Tên Công ty:……….</t>
  </si>
  <si>
    <t>Địa chỉ:…………….</t>
  </si>
  <si>
    <t>Mã số thuế:………...</t>
  </si>
  <si>
    <t xml:space="preserve"> Ghi chú:</t>
  </si>
  <si>
    <t>- Hiệu lực/ Thời hạn báo giá:</t>
  </si>
  <si>
    <t>- Mới 100%, sản xuất năm:…</t>
  </si>
  <si>
    <t>- Số điện thoại liên hệ (nếu có).</t>
  </si>
  <si>
    <t>Nhóm 1. Bông, dung dịch sát khuẩn, rửa vết thương</t>
  </si>
  <si>
    <t>1.1. Bông</t>
  </si>
  <si>
    <t>Bông ép sọ não 2x7cmx2 lớp, cản quang</t>
  </si>
  <si>
    <t>Cái</t>
  </si>
  <si>
    <t>5 cái/ gói</t>
  </si>
  <si>
    <t>1.2. Dung dịch sát khuẩn, rửa vết thương</t>
  </si>
  <si>
    <t>5 lít/ Can</t>
  </si>
  <si>
    <t>Nhóm 2. Băng, gạc, vật liệu cầm máu, điều trị các vết thương</t>
  </si>
  <si>
    <t>2.1. Băng</t>
  </si>
  <si>
    <t>2.2 Băng dính</t>
  </si>
  <si>
    <t>2.3 Gạc, băng gạc điều trị các vết tổn thương</t>
  </si>
  <si>
    <t>Bộ dụng cụ chăm sóc vết thương CuraVAC, size L</t>
  </si>
  <si>
    <t>Bộ</t>
  </si>
  <si>
    <t>1 Bộ/ Gói</t>
  </si>
  <si>
    <t>Bộ dụng cụ chăm sóc vết thương CuraVAC, size M</t>
  </si>
  <si>
    <t>Bộ dụng cụ chăm sóc vết thương CuraVAC, size S</t>
  </si>
  <si>
    <t>Dán mi - Băng vô trùng trong suốt không thấm nước</t>
  </si>
  <si>
    <t>Miếng</t>
  </si>
  <si>
    <t>Hộp 100 
Miếng</t>
  </si>
  <si>
    <t>Miếng cầm máu mũi Microcell</t>
  </si>
  <si>
    <t>1 Miếng/Gói</t>
  </si>
  <si>
    <t>Xốp cầm máu tự tiêu 7cm x 5cm x 1cm</t>
  </si>
  <si>
    <t>Miếng cầm máu surgicel 10cmx20cm</t>
  </si>
  <si>
    <t>Bonewax (Sáp cầm máu)</t>
  </si>
  <si>
    <t>Gói</t>
  </si>
  <si>
    <t>Hộp/ 12 gói</t>
  </si>
  <si>
    <t>Clip cầm máu polymer có khóa (Hem-O-Lok clip) các cỡ</t>
  </si>
  <si>
    <t>6cái/ vỷ</t>
  </si>
  <si>
    <t xml:space="preserve">Clip cầm máu titan các cỡ </t>
  </si>
  <si>
    <t>Bộ dẫn lưu dịch áp lực âm có ống nối kiểu chữ Y</t>
  </si>
  <si>
    <t>Cái/ 1 túi</t>
  </si>
  <si>
    <t xml:space="preserve">Bộ hút dịch áp lực âm </t>
  </si>
  <si>
    <t>Bộ</t>
  </si>
  <si>
    <t>Thùng 20 bộ</t>
  </si>
  <si>
    <t>Nhóm 3. Bơm tiêm, kim tiêm, dây truyền, găng tay và các vật tư y tế sử dụng trong chăm sóc người bệnh</t>
  </si>
  <si>
    <t>3.1. Bơm tiêm</t>
  </si>
  <si>
    <t>Bơm tiêm nhựa 1 ml có kim</t>
  </si>
  <si>
    <t>Thùng/ 4200 cái</t>
  </si>
  <si>
    <t>Bơm tiêm nhựa 10 ml có kim</t>
  </si>
  <si>
    <t>Thùng/ 1200 cái</t>
  </si>
  <si>
    <t xml:space="preserve">Bơm tiêm nhựa 20 ml có kim </t>
  </si>
  <si>
    <t>Thùng/ 800 cái</t>
  </si>
  <si>
    <t>Bơm tiêm nhựa 3ml có kim</t>
  </si>
  <si>
    <t>Thùng/ 3000 Cái</t>
  </si>
  <si>
    <t>Bơm tiêm nhựa 50 ml có kim</t>
  </si>
  <si>
    <t>Thùng/ 400 cái</t>
  </si>
  <si>
    <t>Bơm tiêm nhựa 5ml có kim</t>
  </si>
  <si>
    <t>Thùng/ 2000 cái</t>
  </si>
  <si>
    <t xml:space="preserve">Bơm truyền dịch tự động COOPDECH không PCA (dùng một lần) </t>
  </si>
  <si>
    <t>Cái/ túi</t>
  </si>
  <si>
    <t>Bơm truyền dịch tự động COOPDECH có PCA (dùng một lần)</t>
  </si>
  <si>
    <t>Bộ/ túi</t>
  </si>
  <si>
    <t>Bộ bơm tiêm cản quang một nòng 200ml</t>
  </si>
  <si>
    <t>50 bộ/ thùng</t>
  </si>
  <si>
    <t>Bộ bơm tiêm cản từ hai nòng 65/115ml</t>
  </si>
  <si>
    <t>Kim bướm các số 23-25G</t>
  </si>
  <si>
    <t>100 cái/
hộp</t>
  </si>
  <si>
    <t>Kim lấy thuốc các, các cỡ</t>
  </si>
  <si>
    <t>Hộp/ 100 cái</t>
  </si>
  <si>
    <t xml:space="preserve">Kim luồn tĩnh mạch các số </t>
  </si>
  <si>
    <t>100 cái/
Hộp</t>
  </si>
  <si>
    <t>Kim luồn tĩnh mạch an toàn các số 18-24G, có đầu bảo vệ bằng kim loại.</t>
  </si>
  <si>
    <t>Hộp/ 50 cái</t>
  </si>
  <si>
    <t>Dao chích thử máu</t>
  </si>
  <si>
    <t>100 cái/ Hộp</t>
  </si>
  <si>
    <t>Kim chích cầm máu dùng 1 lần  23G/4mm</t>
  </si>
  <si>
    <t>Hộp</t>
  </si>
  <si>
    <t>5 cái/ hộp</t>
  </si>
  <si>
    <t>Kim chọc dò, gây tê tủy sống các số</t>
  </si>
  <si>
    <t>Hộp/ 25 cái</t>
  </si>
  <si>
    <t>Thùng/ 100 cái</t>
  </si>
  <si>
    <t>Kim gây tê đám rối thần kinh</t>
  </si>
  <si>
    <t>Kim gây tê ngoài màng cứng (Perifix 420/421)</t>
  </si>
  <si>
    <t>1 bộ/ túi</t>
  </si>
  <si>
    <t>Bộ gây tê ngoài màng cứng và tủy sống phối hợp, kim 18G dài 88mm(3 1/4")</t>
  </si>
  <si>
    <t>Kim động mạch Thận nhân tạo</t>
  </si>
  <si>
    <t>01 kim/ bao</t>
  </si>
  <si>
    <t>Kim tĩnh mạch Thận nhân tạo</t>
  </si>
  <si>
    <t>Kìm sinh thiết, ngàm cá sấu, dùng nhiều lần</t>
  </si>
  <si>
    <t>cái/hộp</t>
  </si>
  <si>
    <t>Kìm sinh thiết có lỗ bên, dùng nhiều lần</t>
  </si>
  <si>
    <t xml:space="preserve">Kìm lấy sinh thiết dùng một lần </t>
  </si>
  <si>
    <t>Gói 1 cái</t>
  </si>
  <si>
    <t>Kim châm cứu các số</t>
  </si>
  <si>
    <t xml:space="preserve"> 10 cái/ túi 100 cái/ hộp</t>
  </si>
  <si>
    <t>Dây truyền dịch, Có bầu đếm giọt 2 ngăn (cứng - mềm)</t>
  </si>
  <si>
    <t>Sợi</t>
  </si>
  <si>
    <t>Dây truyền dịch (DISPOSABLE INFUSION SET)</t>
  </si>
  <si>
    <t>Gói/ 25 bộ</t>
  </si>
  <si>
    <t>Dây hút nhớt các cỡ</t>
  </si>
  <si>
    <t xml:space="preserve"> 10 Sợi/ gói</t>
  </si>
  <si>
    <t>Dây nối bơm tiêm điện các cỡ</t>
  </si>
  <si>
    <t>Hộp 100 sợi</t>
  </si>
  <si>
    <t>Dây nối máy thở (Cathere mount)</t>
  </si>
  <si>
    <t>Bì 1 cái</t>
  </si>
  <si>
    <t>Dây thở oxy 2 nhánh các số</t>
  </si>
  <si>
    <t>Bì 1 sợi</t>
  </si>
  <si>
    <t>Sợi Truyền Quang dùng trong tán sỏi tiết niệu</t>
  </si>
  <si>
    <t>Sợi/ Gói</t>
  </si>
  <si>
    <t>Dây truyền máu (With needle) ( loại có kim)</t>
  </si>
  <si>
    <t>Gói/ 25 Sợi</t>
  </si>
  <si>
    <t>Găng tay khám bệnh các số</t>
  </si>
  <si>
    <t>Đôi</t>
  </si>
  <si>
    <t>Hộp/ 50 đôi</t>
  </si>
  <si>
    <t>Găng tay khám bệnh không bột các số</t>
  </si>
  <si>
    <t>50 đôi/ hộp</t>
  </si>
  <si>
    <t>Găng tay phẫu thuật vô trùng  các số (6,0;6,5;7,0;7,5)</t>
  </si>
  <si>
    <t>Túi ép hấp tiệt trùng loại dẹp 100mm x 200m</t>
  </si>
  <si>
    <t>cuộn</t>
  </si>
  <si>
    <t>08 cuộn/ thùng</t>
  </si>
  <si>
    <t>Túi ép hấp tiệt trùng loại dẹp 200mm x 200m</t>
  </si>
  <si>
    <t>04 cuộn/ thùng</t>
  </si>
  <si>
    <t xml:space="preserve">Túi ép hấp tiệt trùng loại dẹp 300mm x 200m </t>
  </si>
  <si>
    <t>02 cuộn/ thùng</t>
  </si>
  <si>
    <t>01 Cái/ Gói</t>
  </si>
  <si>
    <t>Túi hậu môn nhân tạo 1 mảnh, loại xả  khóa cuốn, người lớn</t>
  </si>
  <si>
    <t>30 Cái/Hộp</t>
  </si>
  <si>
    <t>Túi đựng nước tiểu</t>
  </si>
  <si>
    <t>1 cái/ Gói</t>
  </si>
  <si>
    <t>Lọ đựng bệnh phẩm không vô trùng</t>
  </si>
  <si>
    <t>Lọ</t>
  </si>
  <si>
    <t>50 lọ/ túi</t>
  </si>
  <si>
    <t>Lọ đựng bệnh phẩm vô trùng</t>
  </si>
  <si>
    <t>Ống nghiệm Citrate 3,8%</t>
  </si>
  <si>
    <t>Ống</t>
  </si>
  <si>
    <t>100 ống/ hộp</t>
  </si>
  <si>
    <t>Ống lấy máu chống đông ETDA</t>
  </si>
  <si>
    <t>Ống nghiệm Heparin Lithium</t>
  </si>
  <si>
    <t>Ông nghiệm Chimigly</t>
  </si>
  <si>
    <t>Ống nghiệm nhựa 5ml nắp trắng, không nhãn</t>
  </si>
  <si>
    <t>500 Ống/ Bịch</t>
  </si>
  <si>
    <t>Ống nghiệm Serum</t>
  </si>
  <si>
    <t>4.1. Ống thông</t>
  </si>
  <si>
    <t xml:space="preserve">Ống mở khí quản 1 nòng có bóng, không bóng các số </t>
  </si>
  <si>
    <t xml:space="preserve"> cái/ hộp</t>
  </si>
  <si>
    <t xml:space="preserve">Ống mở khí quản 2 nòng có bóng, có cửa sổ các số </t>
  </si>
  <si>
    <t xml:space="preserve">Ống mở khí quản 2 nòng có bóng, không cửa sổ các số </t>
  </si>
  <si>
    <t xml:space="preserve">Ống mở khí quản 2 nòng không bóng, có cửa sổ các số </t>
  </si>
  <si>
    <t xml:space="preserve">Ống mở khí quản không bóng,không  cửa sổ các số </t>
  </si>
  <si>
    <t>Ampu giúp thở</t>
  </si>
  <si>
    <t>Ống nội khí quản các số (ID từ 2.5mm -8.5mm)</t>
  </si>
  <si>
    <t>Ống nội khí quản lò xo các số (3.5mm -8.0mm)</t>
  </si>
  <si>
    <t>Ống thông phổi các số</t>
  </si>
  <si>
    <t>1cái/ Gói vô trùng</t>
  </si>
  <si>
    <t>Ống thông phổi có trocar các số</t>
  </si>
  <si>
    <t>Hộp 10 cái</t>
  </si>
  <si>
    <t>Ống Thông Tiểu Foley Silicone các loại</t>
  </si>
  <si>
    <t>cái</t>
  </si>
  <si>
    <t>1 cái/gói</t>
  </si>
  <si>
    <t>Sonde Foley 3 nhánh (LATEX FOLEY CAT. 3WAY) các số (16 - 26)Fr</t>
  </si>
  <si>
    <t>Gói/ 1 cái</t>
  </si>
  <si>
    <t>Sonde hậu môn các số</t>
  </si>
  <si>
    <t>Ống thông mono J mở thận qua da các cỡ, dài 30-40cm</t>
  </si>
  <si>
    <t>Ống Thông Niệu Quản</t>
  </si>
  <si>
    <t xml:space="preserve">Giá đỡ niệu quản </t>
  </si>
  <si>
    <t xml:space="preserve">Cái </t>
  </si>
  <si>
    <t>Giá đỡ vừa tán vừa hút dùng trong phẫu thuật ống soi mềm</t>
  </si>
  <si>
    <t>Giá đỡ vừa tán vừa hút dùng trong phẫu thuật lấy sỏi qua da</t>
  </si>
  <si>
    <t xml:space="preserve">Sonde JJ các số </t>
  </si>
  <si>
    <t xml:space="preserve">Stent niệu quản đường kính 4.8 -&gt;8Fr, dài 10 -&gt;30cm, phủ HydroPlus </t>
  </si>
  <si>
    <t>01 cái/ hộp</t>
  </si>
  <si>
    <t>Stents dẫn lưu đặt nong niệu quản các size 6,7,8Fr, không dây dẫn đường loại đặt lưu từ 6-12 tháng</t>
  </si>
  <si>
    <t>Stents dẫn lưu đặt nong niệu quản các size 6,7,8Fr, có dây dẫn đường loại đặt lưu từ 6-12 tháng</t>
  </si>
  <si>
    <t>Sonde Kert-H các số(thông chữ T) các cỡ</t>
  </si>
  <si>
    <t>1cái/ Gói</t>
  </si>
  <si>
    <t xml:space="preserve">Sonde niệu quản thẳng các số </t>
  </si>
  <si>
    <t>Sonde Perzer các cỡ</t>
  </si>
  <si>
    <t>Bộ dẫn lưu đa chức năng (đường mật, thận, chọc dò áp xe, chọc dịch ổ bụng,...) phủ hydrophilic, các cỡ có cố định cánh bướm  tiện lợi</t>
  </si>
  <si>
    <t xml:space="preserve">01 Bộ/ Gói </t>
  </si>
  <si>
    <t>Ống dẫn lưu màng phổi có trocar đi kèm các cỡ 8-32 Fr</t>
  </si>
  <si>
    <t>Bộ hút đàm kín sử dụng 72h, các cỡ 6-16</t>
  </si>
  <si>
    <t>01 Bộ/ Gói</t>
  </si>
  <si>
    <t>Bộ bình dây hút đàm nhớt dịch trong phẫu thuật kín</t>
  </si>
  <si>
    <t>50 Cái/ hộp</t>
  </si>
  <si>
    <t>Airway các số (GUEDEL AIRWAY)</t>
  </si>
  <si>
    <t>Bộ dây nối Oxy co nối chữ T (OXYGEN RECOVERY “T” KIT)</t>
  </si>
  <si>
    <t>Bộ dây máy thở dùng 1 lần, 2 bẫy nước</t>
  </si>
  <si>
    <t>1 bộ/túi</t>
  </si>
  <si>
    <t>Co nối Y có khóa hoặc không khóa các cỡ</t>
  </si>
  <si>
    <t xml:space="preserve">01 Cái/ Gói
25 Cái/ Hộp </t>
  </si>
  <si>
    <t>Ống nối thẳng có khóa hoặc không khóa các cỡ</t>
  </si>
  <si>
    <t xml:space="preserve">01 Cái/ Gói
50 Cái/ Hộp </t>
  </si>
  <si>
    <t xml:space="preserve">Co nối thẳng 1/4 male LL hoặc 
Male Male </t>
  </si>
  <si>
    <t>Khóa 3 nhánh có dây 25cm</t>
  </si>
  <si>
    <t>Khóa 3 nhánh có dây 75/100cm</t>
  </si>
  <si>
    <t>Bộ dây lọc thận</t>
  </si>
  <si>
    <t>01 bộ/ bao</t>
  </si>
  <si>
    <t xml:space="preserve">Khóa 3 nhánh không dây </t>
  </si>
  <si>
    <t>50 cái/ Hộp</t>
  </si>
  <si>
    <t>Catheter tĩnh mạch trung tâm 2 nòng NOVOCENTduo 7Fr</t>
  </si>
  <si>
    <t>01 cái/bao</t>
  </si>
  <si>
    <t>Bộ catheter chạy thận nhân tạo 2 nhánh thẳng, ngắn hạn cỡ 12FR, dài 15-20 cm</t>
  </si>
  <si>
    <t>Nhóm 5. Kim khâu, chỉ khâu, dao phẫu thuật</t>
  </si>
  <si>
    <t xml:space="preserve">Chỉ Phẫu Thuật Không Tiêu Loại Đặc Biệt Dùng Cho Phẫu Thuật Nội Soi Các Loại </t>
  </si>
  <si>
    <t>1 Cái / Gói</t>
  </si>
  <si>
    <t>Chỉ khâu không tiêu Nylon các số</t>
  </si>
  <si>
    <t>Hộp 12 gói</t>
  </si>
  <si>
    <t>Chỉ khâu không tiêu Silk Black các loại, các số</t>
  </si>
  <si>
    <t>Chỉ Daclon Nylon số 10/0</t>
  </si>
  <si>
    <t>Chỉ  khâu không tiêu  Polypropylen các số</t>
  </si>
  <si>
    <t xml:space="preserve">Chỉ khâu tiêu chậm Surgicryl PGA các loại, các số </t>
  </si>
  <si>
    <t>Chỉ khâu tiêu chậm Polyglactin (Surgicryl 910) các số</t>
  </si>
  <si>
    <t>Chỉ khâu tiêu chậm Catgut chromic có kim các số</t>
  </si>
  <si>
    <t xml:space="preserve">Chỉ Vicryl  số 2/0 - 4/0 </t>
  </si>
  <si>
    <t>Chỉ Vicryl số 5/0 - 6/0</t>
  </si>
  <si>
    <t>Chỉ khâu tiêu nhanh các loại, các số (Surgicry Rapid)</t>
  </si>
  <si>
    <t>Chỉ thép mềm các cỡ</t>
  </si>
  <si>
    <t>Cuộn</t>
  </si>
  <si>
    <t>10m/
cuộn</t>
  </si>
  <si>
    <t>Chỉ thép phẫu thuật Răng Hàm Mặt</t>
  </si>
  <si>
    <t>1 cuộn 10m/túi</t>
  </si>
  <si>
    <t>Dao mổ các số (SURGICAL BLADE)</t>
  </si>
  <si>
    <t>Hộp/ 100 cái</t>
  </si>
  <si>
    <t>Dây cưa sọ não</t>
  </si>
  <si>
    <t>10 cái/1 gói</t>
  </si>
  <si>
    <t>1cái/ hộp</t>
  </si>
  <si>
    <t>1 cái/ gói</t>
  </si>
  <si>
    <t>Dao THUNDERBEAT, 9cm</t>
  </si>
  <si>
    <t>1 cái/ hộp</t>
  </si>
  <si>
    <t>Dao thunderbeat, 5
mm, 35cm , tay cầm phía trước,  Loại S</t>
  </si>
  <si>
    <t>Dao cắt tiêu bản</t>
  </si>
  <si>
    <t>Lưỡi dao bào da (SKIN GRAFT  KNIFE BLADES)</t>
  </si>
  <si>
    <t>10 cái/
Hộp</t>
  </si>
  <si>
    <t>Nhóm 6. Vật liệu thay thế, vật liệu cấy gép nhân tạo</t>
  </si>
  <si>
    <t>6.1. Van nhân tạo</t>
  </si>
  <si>
    <t>6.2. Giá đỡ</t>
  </si>
  <si>
    <t>6.3. Thủy tinh thể nhân tạo</t>
  </si>
  <si>
    <t>Thuỷ tinh thể nhân tạo mềm, đơn tiêu một mảnh, ưu thế nhìn trung gian</t>
  </si>
  <si>
    <t>1 cái/ Hộp</t>
  </si>
  <si>
    <t>Thủy tinh thể nhân tạo mềm kéo dài tiêu cự</t>
  </si>
  <si>
    <t>Đĩa đệm cột sống cổ lối trước DUO</t>
  </si>
  <si>
    <t>Cái/Gói</t>
  </si>
  <si>
    <t>Đĩa đệm trong phẫu thuật cột sống thắt lưng, lối bên</t>
  </si>
  <si>
    <t>Hộp/1 cái</t>
  </si>
  <si>
    <t>Khớp vai, gối các loại</t>
  </si>
  <si>
    <t>Bộ khớp gối toàn phần có xi măng</t>
  </si>
  <si>
    <t>bộ</t>
  </si>
  <si>
    <t>Khớp Háng Bán Phần các loại</t>
  </si>
  <si>
    <t>3 Cái/ Bộ</t>
  </si>
  <si>
    <t>Cái/ Gói</t>
  </si>
  <si>
    <t>Khớp háng bán phần không xi măng, ổ cối có cơ chế khóa ràng chống trật khớp.</t>
  </si>
  <si>
    <t>1 Bộ</t>
  </si>
  <si>
    <t xml:space="preserve">Khớp háng toàn phần các loại </t>
  </si>
  <si>
    <t>Khớp háng chuyển động đôi toàn phần  không xi măng</t>
  </si>
  <si>
    <t xml:space="preserve">Khớp háng toàn phần chuôi dài có xi măng kèm ổ cối chuyển động đôi không xi măng, chỏm bằng thép không gỉ </t>
  </si>
  <si>
    <t xml:space="preserve">Khớp háng toàn phần cổ rời không xi măng 
</t>
  </si>
  <si>
    <t>Khớp háng toàn phần không xi măng, chỏm ceramic đk 28mm, lớp đệm PE</t>
  </si>
  <si>
    <t>6.5 Miếng vá, mảnh ghép</t>
  </si>
  <si>
    <t>Miếng lưới dùng trong thoát vị bẹn Polypropylene 10x15 cm</t>
  </si>
  <si>
    <t>Gói 1 miếng</t>
  </si>
  <si>
    <t>Miếng lưới dùng trong thoát vị bẹn Polypropylene 15x15 cm</t>
  </si>
  <si>
    <t>Miếng lưới dùng trong thoát vị bẹn Polypropylene 6x11 cm</t>
  </si>
  <si>
    <t>Bì 1 miếng</t>
  </si>
  <si>
    <t>Miếng lưới dùng trong thoát vị bẹn Polypropylene 7,5x15cm</t>
  </si>
  <si>
    <t>Mảnh ghép Polypropylene loại nặng, kích thước 5x10cm</t>
  </si>
  <si>
    <t>Hộp 5 miếng</t>
  </si>
  <si>
    <t>Miếng lưới dùng trong thoát vị bẹn Polypropylene30x30 cm</t>
  </si>
  <si>
    <t>7.1. Tim mạch và X- Quang can thiệp</t>
  </si>
  <si>
    <t>7.2. Lọc máu, lọc màng bụng</t>
  </si>
  <si>
    <t xml:space="preserve">Bộ bảo vệ áp lực máy thận </t>
  </si>
  <si>
    <t>Hộp 20 cái</t>
  </si>
  <si>
    <t>Quả lọc máu Acute 2,0</t>
  </si>
  <si>
    <t>01 cái/ gói</t>
  </si>
  <si>
    <t>Nguyên bộ Kit dây máu siêu lọc</t>
  </si>
  <si>
    <t>01 bộ/ gói</t>
  </si>
  <si>
    <t>Quả lọc máu tách huyết tương 0,5 QM</t>
  </si>
  <si>
    <t>Nguyên bộ Kit dây máu tách huyết tương</t>
  </si>
  <si>
    <t>Màng siêu lọc virus và nội độc tố</t>
  </si>
  <si>
    <t xml:space="preserve">Màng lọc thận α polysulfone Pro 1,3m2 </t>
  </si>
  <si>
    <t>12 quả/
thùng</t>
  </si>
  <si>
    <t xml:space="preserve">Màng lọc thận áp lực cao 1,5m2 </t>
  </si>
  <si>
    <t>Thùng 20 cái</t>
  </si>
  <si>
    <t xml:space="preserve">Màng lọc thận α polysulfone Pro 1,6m2 áp lực cao </t>
  </si>
  <si>
    <t>Quả</t>
  </si>
  <si>
    <t>12 quả
/
thùng</t>
  </si>
  <si>
    <t>Quả</t>
  </si>
  <si>
    <t>20 quả/ thùng</t>
  </si>
  <si>
    <t>10 quả/thùng</t>
  </si>
  <si>
    <t>Bộ dây và quả lọc máu liên tục dùng cho máy OMNI</t>
  </si>
  <si>
    <t>4 bộ / thùng</t>
  </si>
  <si>
    <t>Bộ dây và quả lọc máu liên tục có đầu nối với quả Hấp phụ dùng cho máy OMNI</t>
  </si>
  <si>
    <t>Bộ dây và quả lọc máu tách huyết tương dùng cho máy Omni</t>
  </si>
  <si>
    <t>Túi</t>
  </si>
  <si>
    <t>Quả lọc dịch siêu sạch</t>
  </si>
  <si>
    <t>1 cái/hộp</t>
  </si>
  <si>
    <t>Bộ KIT dùng cho máy lọc máu liên tục</t>
  </si>
  <si>
    <t>1 kit / thùng</t>
  </si>
  <si>
    <t xml:space="preserve">Bộ KIT lọc huyết tương dùng cho máy lọc máu liên tục </t>
  </si>
  <si>
    <t>Túi dịch thải</t>
  </si>
  <si>
    <t>7.3. Mắt, Tai Mũi Họng, Răng Hàm Mặt</t>
  </si>
  <si>
    <t>Bộ dây tưới dịch bằng hơi cho máy visalis 500</t>
  </si>
  <si>
    <t>Hộp/ 10 cái</t>
  </si>
  <si>
    <t>Dây silicon nối lệ quản (nối chấn thương)</t>
  </si>
  <si>
    <t>3 cái/ hộp</t>
  </si>
  <si>
    <t>Cassett chạy máy visalis 500</t>
  </si>
  <si>
    <t>Chất nhầy, dung dịch hỗ trợ dùng trong phẫu thuật nội nhãn</t>
  </si>
  <si>
    <t>Hộp/
1 Cái</t>
  </si>
  <si>
    <t xml:space="preserve">Dao Crescent </t>
  </si>
  <si>
    <t>Hộp/
 6 cái</t>
  </si>
  <si>
    <t xml:space="preserve">Dao mổ Phaco 2,2mm; 2,8mm;  3,0mm; 3,2mm </t>
  </si>
  <si>
    <t>Hộp/ 6 cái</t>
  </si>
  <si>
    <t>Kẹp cầm máu</t>
  </si>
  <si>
    <t>40 Cái/ hộp</t>
  </si>
  <si>
    <t>Clip cầm máu liền cán sử dụng một lần</t>
  </si>
  <si>
    <t>Cái/gói</t>
  </si>
  <si>
    <t>Dụng cụ khâu cắt trĩ HEM theo phương pháp Longo, đe rời, công nghệ DST, đường kính 33mm, chiều cao ghim 3.5mm</t>
  </si>
  <si>
    <t>3 cái/ Hộp</t>
  </si>
  <si>
    <t>Dụng cụ khâu cắt đa năng, dùng trong phẫu thuật nội soi Endo GIA ultra Universal Stapler</t>
  </si>
  <si>
    <t>Dụng cụ khâu nối trong  mổ hở 60m,  80mm</t>
  </si>
  <si>
    <t>Dụng cụ khâu cắt nối tròn kim titanium, 2 hàng ghim, công nghệ DST các cỡ đường kính 21, 25, 28, 31, 33mm</t>
  </si>
  <si>
    <t>6 cái/ Hộp</t>
  </si>
  <si>
    <t>Bộ đẩy stent 7Fr/ 10Fr</t>
  </si>
  <si>
    <t>cái/ hộp</t>
  </si>
  <si>
    <t>Bộ tán sỏi cấp cứu gồm tay cầm, lõi sắt</t>
  </si>
  <si>
    <t>Bóng kéo sỏi 3 kênh</t>
  </si>
  <si>
    <t xml:space="preserve">Bóng nong EZDilate loại (WG) 11-12-13/ 13.5-14.5-15.5
</t>
  </si>
  <si>
    <t xml:space="preserve">Bóng nong EZDilate
loại (WG) 6-7-8/8.5-9.5-10.5 </t>
  </si>
  <si>
    <t>Cannula đường mật</t>
  </si>
  <si>
    <t xml:space="preserve"> cái/hộp</t>
  </si>
  <si>
    <t>Dẫn lưu đường mật 10Fr., dài 70 mm, dạng thẳng</t>
  </si>
  <si>
    <t>Dẫn lưu đường mật 10Fr., dài 90 mm, dạng thẳng</t>
  </si>
  <si>
    <t>Dẫn lưu đường mật 7Fr, dài 70 mm, đuôi heo</t>
  </si>
  <si>
    <t xml:space="preserve">Dẫn lưu đường mật, 7Fr.,dài 70/90 mm, đuôi heo kép
</t>
  </si>
  <si>
    <t>Dẫn lưu đường mật 7Fr, dài 90 mm, đuôi heo</t>
  </si>
  <si>
    <t>Dẫn lưu đường mật 7Fr., dài 150 mm, dạng thẳng. Đuôi heo</t>
  </si>
  <si>
    <t>Dẫn lưu đường mật 7Fr., dài 70 mm, dạng thẳng</t>
  </si>
  <si>
    <t>Dẫn lưu đường mật 7Fr., dài 90 mm, dạng thẳng</t>
  </si>
  <si>
    <t>Dao cắt cơ vòng, loại V</t>
  </si>
  <si>
    <t>Dao cắt kim có phủ lớp cách điện</t>
  </si>
  <si>
    <t>Dây dẫn hướng 0.025". 4500mm, đầu thẳng</t>
  </si>
  <si>
    <t>Dây dẫn hướng 0.035". 4500mm, đầu thẳng</t>
  </si>
  <si>
    <t>Dụng cụ bơm bóng</t>
  </si>
  <si>
    <t>Dụng cụ thắt polyp</t>
  </si>
  <si>
    <t>Lọng cắt polyp dạng oval, dùng 1 lần (10 cái/hộp)   (các cỡ)</t>
  </si>
  <si>
    <t>10 cái/hộp</t>
  </si>
  <si>
    <t>Lọng cắt polyp nóng/lạnh, dùng 1 lần (10 cái/hộp)</t>
  </si>
  <si>
    <t>Que dẫn Laser 365 μm tiệt trùng</t>
  </si>
  <si>
    <t>1 Cái/
gói</t>
  </si>
  <si>
    <t>Que dẫn Laser 550 μm tiệt trùng</t>
  </si>
  <si>
    <t>Dây dẫn đường, đường kính 0.035'', dài 150cm</t>
  </si>
  <si>
    <t>Bộ Nong Lấy Sỏi Qua Da</t>
  </si>
  <si>
    <t>12 cái/ Hộp</t>
  </si>
  <si>
    <t xml:space="preserve">Điện cực cắt rạch hình con lăn 24-28Fr. </t>
  </si>
  <si>
    <t>Rọ lấy sỏi, kích cỡ  3Fr, dài ≥ 90cm</t>
  </si>
  <si>
    <t>Rọ Lấy Sỏi , kích cỡ 2,5 Fr, dài 120cm</t>
  </si>
  <si>
    <t>Rọ Lấy Sỏi Niệu, kích cỡ 2.2 Fr dài 120cm</t>
  </si>
  <si>
    <t>Rọ Lấy Sỏi Niệu, kích cỡ 1,9Fr dài 130cm</t>
  </si>
  <si>
    <t>Dây dẫn đường niệu quản _Guide Wire PTFE</t>
  </si>
  <si>
    <t>Dây dẫn đường niệu quản_Guide Wire Hydrophilic</t>
  </si>
  <si>
    <t>Dây dẫn đường niệu quản_Guide Wire HybriGlide</t>
  </si>
  <si>
    <t>7.6.1. Áo chỉnh hình cột sống các loại, các cỡ</t>
  </si>
  <si>
    <t>Áo cột sống (XS,S,M,L,,XL,XXL)</t>
  </si>
  <si>
    <t>1 cái/
túi</t>
  </si>
  <si>
    <t>Áo vùng lưng H1  (XS,S,M,L,,XL,XXL)</t>
  </si>
  <si>
    <t>Áo vùng lưng H3  (S M L)</t>
  </si>
  <si>
    <t>Đai hỗ trợ cơ bụng (S M L)</t>
  </si>
  <si>
    <t>Đai thắt lưng H1  (S M L)</t>
  </si>
  <si>
    <t>Đai thắt lưng cao cấp - Olumba  (S M L)</t>
  </si>
  <si>
    <t>1 cái/
hộp</t>
  </si>
  <si>
    <t>Đai thắt lưng hợp kim nhôm  (S M LXL)</t>
  </si>
  <si>
    <t>Đai xương sườn H1 (S M L)</t>
  </si>
  <si>
    <t>Đai số 8 (XXS, XS, S, M, L, XL, XXL)</t>
  </si>
  <si>
    <t>Băng thun cổ tay</t>
  </si>
  <si>
    <t>Băng thun khuỷu tay</t>
  </si>
  <si>
    <t>Băng cố định khớp vai H1 (S, M, L, XL, XXL)</t>
  </si>
  <si>
    <t>Băng cố định khớp vai tư thế dạng H1  (S, M, L, XL, XXL)</t>
  </si>
  <si>
    <t>Nẹp  máng cẳng tay cỡ lớn</t>
  </si>
  <si>
    <t>Nẹp  máng cẳng tay cỡ nhỏ</t>
  </si>
  <si>
    <t>Nẹp cẳng tay H4  (S,M,L,XL, XXL)</t>
  </si>
  <si>
    <t>Nẹp cẳng tay H5  (S,M,L,XL)</t>
  </si>
  <si>
    <t>Nẹp cánh tay H3   (S, M, L, XL, XXL)</t>
  </si>
  <si>
    <t>Nẹp cổ bàn tay H1 (S,M,L,XL )</t>
  </si>
  <si>
    <t>Nẹp cổ cứng H1  (S,M,L,XS,XL)</t>
  </si>
  <si>
    <t>Nẹp cổ mềm H1 (XXS,XS,S,M,L,XS,XL,XXL)</t>
  </si>
  <si>
    <t>Nẹp cổ tay H1 (S,M,L,XL,XXL)</t>
  </si>
  <si>
    <t>Nẹp cổ tay chun H1 (S,M,L,XL,XXL)</t>
  </si>
  <si>
    <t>Nẹp Colles tay</t>
  </si>
  <si>
    <t>Nẹp máng cánh tay cỡ lớn</t>
  </si>
  <si>
    <t>Nẹp máng cánh tay cỡ nhỏ</t>
  </si>
  <si>
    <t>Nẹp ngón tay cái H1  (S, M, L, XL, XXL)</t>
  </si>
  <si>
    <t>Túi treo tay H1 (S, M, L, XL)</t>
  </si>
  <si>
    <t>Nẹp chân H1  (S M L)</t>
  </si>
  <si>
    <t>Nẹp chống xoay ngắn H1  (S M L)</t>
  </si>
  <si>
    <t>Nẹp chống xoay dài H2  (S M L)</t>
  </si>
  <si>
    <t>Nẹp đêm dài H2</t>
  </si>
  <si>
    <t>Nẹp đêm ngắn H1</t>
  </si>
  <si>
    <t>Nẹp gối H2  (40, 50, 60cm)</t>
  </si>
  <si>
    <t>Nẹp máng đùi lớn</t>
  </si>
  <si>
    <t>Nẹp máng đùi nhỏ</t>
  </si>
  <si>
    <t>Nẹp gối H3 dài 40cm,50cm,60cm,70cm</t>
  </si>
  <si>
    <t>7.6.2. Đinh, nẹp, ốc, vít, lồng dùng trong phẫu thuật xương các loại</t>
  </si>
  <si>
    <t>7.6.2.1. Nẹp vít kết hợp xương hàm, mặt</t>
  </si>
  <si>
    <t>Nẹp mini cong ổ mắt C 6-8 lỗ, f2.0mm</t>
  </si>
  <si>
    <t>Nẹp mặt 2 lỗ, bắc cầu ngắn cho vít 2.0mm</t>
  </si>
  <si>
    <t>Nẹp mặt thẳng 4 lỗ cho vít 2.0mm</t>
  </si>
  <si>
    <t>Nẹp mặt 4 lỗ, bắc cầu ngắn cho vít 2.0mm</t>
  </si>
  <si>
    <t>Nẹp mặt 4 lỗ, bắc cầu dài  cho vít 2.0mm</t>
  </si>
  <si>
    <t>Nẹp mặt thẳng 6 lỗ cho vít 2.0mm</t>
  </si>
  <si>
    <t>Nẹp mặt 6 lỗ, bắc cầu dài cho vít 2.0mm</t>
  </si>
  <si>
    <t>Nẹp mini chữ L trái/ phải, bắc cầu ngắn, dài, 4 lỗ cho vít 2.0mm</t>
  </si>
  <si>
    <t>Nẹp mặt 4 lỗ chữ X cho vít 2.0mm</t>
  </si>
  <si>
    <t>Nẹp mặt 5 lỗ chữ Y, bắc cầu ngắn/ dài cho vít 2.0mm</t>
  </si>
  <si>
    <t>Nẹp mini chữ Z quay trái, phải</t>
  </si>
  <si>
    <t>Nẹp mặt thẳng 16 lỗ, đk vít 2.0mm</t>
  </si>
  <si>
    <t>1 cái/ túi</t>
  </si>
  <si>
    <t>Nẹp mặt thẳng 8 lỗ, đk vít 2.0mm</t>
  </si>
  <si>
    <t>Vít mặt đk 2.0mm dài các số</t>
  </si>
  <si>
    <t>10 cái/ hộp</t>
  </si>
  <si>
    <t>Nẹp hàm dưới thẳng 4 lỗ bắc cầu dài cho vit 2.3mm</t>
  </si>
  <si>
    <t>Nẹp hàm dưới thẳng 6 lỗ cho vít 2.3mm</t>
  </si>
  <si>
    <t>Nẹp hàm dưới thẳng 6 lỗ bắc cầu cho vít 2.3mm</t>
  </si>
  <si>
    <t>Nẹp hàm thẳng  8 lỗ;  đk vít 2.3mm</t>
  </si>
  <si>
    <t>Nẹp hàm thẳng 16 lỗ; đk vít 2.3mm</t>
  </si>
  <si>
    <t>Vít hàm đk 2.3mm dài các số</t>
  </si>
  <si>
    <t>Mũi khoan phẫu thuật hàm mặt 1.8mm</t>
  </si>
  <si>
    <t>1 bộ/ Gói</t>
  </si>
  <si>
    <t>Mũi khoan phẫu thuật hàm mặt 2.0mm</t>
  </si>
  <si>
    <t>1 bộ/
Gói</t>
  </si>
  <si>
    <t>Dây nước dùng trong nội soi khớp</t>
  </si>
  <si>
    <t>Cái/hộp</t>
  </si>
  <si>
    <t>Vít treo gân có thể tự điều chỉnh độ dài</t>
  </si>
  <si>
    <t xml:space="preserve">Cái/Gói </t>
  </si>
  <si>
    <t>Nẹp dọc thẳng cột sống ngực lưng</t>
  </si>
  <si>
    <t>Thanh nối ngang (cột sống lưng, ngực)</t>
  </si>
  <si>
    <t>Nẹp nối ngang cố định cột sống (lưng xoay 360 độ)</t>
  </si>
  <si>
    <t>Vít cột sống đa trục (cột sống lưng, ngực)</t>
  </si>
  <si>
    <t>Vít cột sống đơn trục (cột sống lưng, ngực)</t>
  </si>
  <si>
    <t>Ốc khóa trong cho vít cột sống ngực lưng</t>
  </si>
  <si>
    <t>Nẹp dọc thẳng Ø5.5mm, dài 500mm</t>
  </si>
  <si>
    <t>Nẹp ngang các cỡ</t>
  </si>
  <si>
    <t>Nẹp ngang đa hướng các cỡ</t>
  </si>
  <si>
    <t>Vít đa trục cột sống lưng ren đôi các cỡ</t>
  </si>
  <si>
    <t>Vít đơn trục cột sống lưng ren đôi các cỡ</t>
  </si>
  <si>
    <t>Vít khóa trong</t>
  </si>
  <si>
    <t>Vít chân cung tiêu chuẩn đơn trục (kèm ốc khóa trong)</t>
  </si>
  <si>
    <t>Vít chân cung tiêu chuẩn đa trục (kèm ốc khóa trong)</t>
  </si>
  <si>
    <t>Vít chân cung nén ép đơn trục (kèm ốc khóa trong)</t>
  </si>
  <si>
    <t>Vít chân cung nén ép đa trục (kèm ốc khóa trong)</t>
  </si>
  <si>
    <t>Vít chân cung phủ H.A đa trục (kèm ốc khóa trong)</t>
  </si>
  <si>
    <t>Vít chân cung phủ H.A đơn trục (kèm ốc khóa trong)</t>
  </si>
  <si>
    <t>Thanh nối ROD Chiều dài &lt;100mm</t>
  </si>
  <si>
    <t>Thanh nối ROD Chiều dài 100-150mm</t>
  </si>
  <si>
    <t>Thanh nối ROD Chiều dài 150-200mm</t>
  </si>
  <si>
    <t>Thanh nối ROD Chiều dài 300mm</t>
  </si>
  <si>
    <t xml:space="preserve">Thanh nối ngang </t>
  </si>
  <si>
    <t xml:space="preserve">Vít cột sống cổ lối trước </t>
  </si>
  <si>
    <t>Nẹp cổ trước (1 tầng)</t>
  </si>
  <si>
    <t>Nẹp cổ trước (2 tầng)</t>
  </si>
  <si>
    <t>Nẹp cổ trước (3 tầng)</t>
  </si>
  <si>
    <t>Vít cột sống cổ đơn hướng tự ta rô</t>
  </si>
  <si>
    <t>Nẹp dọc cổ sau</t>
  </si>
  <si>
    <t>Ốc khóa trong dùng cho vít đa trục cột sống cổ sau</t>
  </si>
  <si>
    <t>Vít đa trục cột sống cổ lối sau</t>
  </si>
  <si>
    <t>Vít cột sống đa trục hai bước ren</t>
  </si>
  <si>
    <t>Ốc khóa trong (cho vít 2 bước ren)</t>
  </si>
  <si>
    <t>Nẹp dọc thẳng cột sống ngực lưng hợp kim Cobalt Chrome (cho vít 2 bước ren)</t>
  </si>
  <si>
    <t>Kim chọc khoan thân sống</t>
  </si>
  <si>
    <t>1 bộ/ hộp</t>
  </si>
  <si>
    <t>Bóng nong thân đốt sống</t>
  </si>
  <si>
    <t>Bộ bơm áp lực có đồng hồ đo (bơm phồng bóng nong)</t>
  </si>
  <si>
    <t>Bộ bơm áp lực đẩy xi măng kèm bộ trộn</t>
  </si>
  <si>
    <t xml:space="preserve">Xi măng sinh học kèm dung dịch pha </t>
  </si>
  <si>
    <t>1 gói/ hộp</t>
  </si>
  <si>
    <t xml:space="preserve">Kim chọc đưa xi măng vào đốt sống </t>
  </si>
  <si>
    <t>Ốc, vít , nẹp sử dụng đồng bộ trong cột sống lưng, ngực</t>
  </si>
  <si>
    <t>Vít ốc khóa trong GSS tương thích với vít GSS</t>
  </si>
  <si>
    <t>Nẹp sọ não 4;6 lỗ, đk vít 1.5mm</t>
  </si>
  <si>
    <t>cái/ Gói</t>
  </si>
  <si>
    <t>Nẹp sọ não chữ L; T  đk vít 1.5mm</t>
  </si>
  <si>
    <t>Nẹp sọ não thẳng, 8 lỗ</t>
  </si>
  <si>
    <t>Nẹp sọ não chữ C, 8 lỗ</t>
  </si>
  <si>
    <t>Nẹp sọ não thẳng 16 lỗ</t>
  </si>
  <si>
    <t>Vít sọ  não 1.5 x 4-11mm, tự taro</t>
  </si>
  <si>
    <t>10 cái/ gói</t>
  </si>
  <si>
    <t>Đinh kết hợp xương các loại, các cỡ</t>
  </si>
  <si>
    <t>Đinh nội tủy đường kính các cỡ chất liệu thép không gỉ.</t>
  </si>
  <si>
    <t>Đinh Chanz các cỡ</t>
  </si>
  <si>
    <t>10cái/ Gói</t>
  </si>
  <si>
    <t>Đinh Kirschner  có ren các cỡ</t>
  </si>
  <si>
    <t>10cái/ Túi</t>
  </si>
  <si>
    <t>Đinh stéc-man các cỡ</t>
  </si>
  <si>
    <t>Đinh đàn hồi Metaizeau các cỡ</t>
  </si>
  <si>
    <t>1 Bộ/ túi</t>
  </si>
  <si>
    <t>Khung cố định ngoài các loại các cỡ</t>
  </si>
  <si>
    <t>Khung cố định ngoài chữ T các cỡ</t>
  </si>
  <si>
    <t>Khung cố định ngoài tay đầu dưới xương quay các cỡ</t>
  </si>
  <si>
    <t>Khung cố định ngoài gần khớp</t>
  </si>
  <si>
    <t>Khung cố định ngoài khung chậu</t>
  </si>
  <si>
    <t>Bộ cọc ép xương ren ngược chiều</t>
  </si>
  <si>
    <t>Nẹp bản nhỏ các cỡ dùng vít  đk 2.0/2.7mm</t>
  </si>
  <si>
    <t>Nẹp chữ L dùng vít 2.0/2.7mm</t>
  </si>
  <si>
    <t>Nẹp chữ T 2 lỗ dùng vít 2.0/2.7mm</t>
  </si>
  <si>
    <t>10 cái/ túi</t>
  </si>
  <si>
    <t>Nẹp vít kết xương loại thường sử dụng vít đk 3.5 các loại các cỡ</t>
  </si>
  <si>
    <t>Nẹp bản nhỏ các cỡ dùng vít đk 3.5mm</t>
  </si>
  <si>
    <t>Nẹp chữ T nhỏ dùng vít 3.5mm</t>
  </si>
  <si>
    <t>Nẹp đầu dưới xương cánh tay trái, phải các cỡ</t>
  </si>
  <si>
    <t>Nẹp hình mắt xích 6 - 16 lỗ dùng vít 3.5mm</t>
  </si>
  <si>
    <t>Nẹp lòng máng 5 - 10 lỗ dùng vít 3.5mm</t>
  </si>
  <si>
    <t>Nẹp đầu trên xương cánh tay trái, phải các cỡ</t>
  </si>
  <si>
    <t>Nẹp xương đòn trái, phải các cỡ, vít 3.5mm</t>
  </si>
  <si>
    <t>1 cái/ Túi</t>
  </si>
  <si>
    <t>Vít xương cứng đk 3.5mm dài các cỡ</t>
  </si>
  <si>
    <t>12 Cái/vỉ</t>
  </si>
  <si>
    <t>Nẹp bản hẹp các cỡ dùng vít 4.5 mm</t>
  </si>
  <si>
    <t>Nẹp bản rộng các cỡ dùng vít 4.5</t>
  </si>
  <si>
    <t>Nẹp chữ L/ chữ T các cỡ dùng vít 4.5mm</t>
  </si>
  <si>
    <t>Nẹp đầu dưới xương chày trái (phải) mặt trong (ngoài) các cỡ</t>
  </si>
  <si>
    <t>Nẹp đầu dưới xương đùi trái, phải các cỡ</t>
  </si>
  <si>
    <t>Nẹp đầu trên xương đùi trái, phải các cỡ</t>
  </si>
  <si>
    <t>Nẹp nâng đỡ ngoài đầu xương chày vít Ø4.5mm, trái/ phải, các cỡ</t>
  </si>
  <si>
    <t>Nẹp DHS 135°, các cỡ</t>
  </si>
  <si>
    <t>Gói/1</t>
  </si>
  <si>
    <t>Nẹp DCS 95°, các cỡ</t>
  </si>
  <si>
    <t>Vít DHS/DCS các cỡ</t>
  </si>
  <si>
    <t xml:space="preserve">Vít nén DHS/DCS </t>
  </si>
  <si>
    <t>Vít xương cứng đk 4.5mm dài các cỡ</t>
  </si>
  <si>
    <t>Vít xương xốp các loại, các cỡ</t>
  </si>
  <si>
    <t>Vít xương xốp đk 4.0mm dài các cỡ</t>
  </si>
  <si>
    <t>Vít xương xốp ren 16.0 mm/ ren 32.0 mm ,  Ø6.5 mm các cỡ</t>
  </si>
  <si>
    <t>5 cái/ túi</t>
  </si>
  <si>
    <t>Bộ nẹp khóa bản nhỏ các cỡ dùng vít khóa đk 3.5mm</t>
  </si>
  <si>
    <t>1 bộ (1 nẹp + 10 vít khóa 3.5)</t>
  </si>
  <si>
    <t>Nẹp khóa bản nhỏ các cỡ dùng vít khóa đk 3.5mm</t>
  </si>
  <si>
    <t>Vít khóa đk 3.5mm dài các cỡ (10 - 60mm)</t>
  </si>
  <si>
    <t>Bộ nẹp khóa chữ T nhỏ  dùng vít khóa 3.5 các loại, các cỡ</t>
  </si>
  <si>
    <t>Nẹp khóa chữ T nhỏ  dùng vít khóa 3.5 các loại, các cỡ</t>
  </si>
  <si>
    <t>Bộ nẹp khóa đầu dưới xương cánh tay chữ Y trái phải dùng vít khóa đk 3.5 các cỡ</t>
  </si>
  <si>
    <t>Nẹp khóa đầu dưới xương cánh tay chữ Y trái phải dùng vít khóa đk 3.5 các cỡ</t>
  </si>
  <si>
    <t>Bộ Nẹp khóa đầu dưới xương cánh tay, sau ngoài vít Ø2.7/3.5mm, có tay đỡ, trái/ phải, các cỡ</t>
  </si>
  <si>
    <t>1 bộ (1 nẹp + 10 vít khóa 2.7/3.5)</t>
  </si>
  <si>
    <t>Nẹp khóa đầu dưới xương cánh tay, phía trong vít Ø2.7/3.5mm, trái/ phải, các cỡ</t>
  </si>
  <si>
    <t>Vít khóa đk 2.7mm dài các cỡ (6 - 40mm)</t>
  </si>
  <si>
    <t>5 cái/ Túi</t>
  </si>
  <si>
    <t>Nẹp khóa đầu dưới xương chày trái, phải các cỡ</t>
  </si>
  <si>
    <t xml:space="preserve">Bộ nẹp khóa đầu trên xương cánh tay dùng vít khóa đk 3.5 các cỡ </t>
  </si>
  <si>
    <t xml:space="preserve">Nẹp khóa đầu trên xương cánh tay dùng vít khóa đk 3.5 các cỡ </t>
  </si>
  <si>
    <t xml:space="preserve">Nẹp khóa mắt xích các cỡ </t>
  </si>
  <si>
    <t>1 bộ (1 nẹp + 8 vít khóa 3.5)</t>
  </si>
  <si>
    <t>Bộ nẹp khóa móc xương đòn trái, phải dùng vít khóa đk 3.5 các cỡ</t>
  </si>
  <si>
    <t>1 bộ (1 nẹp + 6 vít khóa 3.5)</t>
  </si>
  <si>
    <t>Nẹp khóa móc xương đòn trái, phải các cỡ</t>
  </si>
  <si>
    <t xml:space="preserve">Bộ nẹp khóa xương đòn trái, phải các cỡ </t>
  </si>
  <si>
    <t>1 bộ (1 nẹp + 7 vít khóa 3.5)</t>
  </si>
  <si>
    <t xml:space="preserve">Nẹp khóa xương đòn trái, phải dùng vít khóa đk 3.5 các cỡ </t>
  </si>
  <si>
    <t>Bộ nẹp khóa xương gót, mắt cá chân, các cỡ,  dùng vít đk 3.5/4.0mm</t>
  </si>
  <si>
    <t>Nẹp khóa xương gót, mắt cá chân, các cỡ,  dùng vít đk 3.5/4.0mm</t>
  </si>
  <si>
    <t>Bộ nẹp khóa xương gót trái, phải các cỡ,  dùng vít đk 3.5/4.0mm</t>
  </si>
  <si>
    <t>Nẹp khóa xương gót trái, phải các cỡ,  dùng vít đk 3.5/4.0mm</t>
  </si>
  <si>
    <t>Nhóm đinh, nẹp vít kết xương loại khóa dùng vít khóa đk 4.5/5.0 các loại</t>
  </si>
  <si>
    <t xml:space="preserve">Bộ nẹp khóa bản hẹp dùng vít khóa đk 4.5/5.0mm </t>
  </si>
  <si>
    <t>1 bộ (1 nẹp + 10 vít khóa 4.5/5.0)</t>
  </si>
  <si>
    <t xml:space="preserve">Nẹp khóa bản hẹp dùng vít khóa đk 4.5/5.0mm </t>
  </si>
  <si>
    <t>Vít khóa đk 5.0mm dài các cỡ (16 - 90mm)</t>
  </si>
  <si>
    <t xml:space="preserve">Bộ nẹp khóa bản rộng dùng vít khóa đk 4.5/5.0mm </t>
  </si>
  <si>
    <t xml:space="preserve">Nẹp khóa bản rộng dùng vít khóa đk 4.5/5.0mm </t>
  </si>
  <si>
    <t>Bộ nẹp khóa  chữ L/ chữ T, vít khóa đk 4.5/5.0mm, các cỡ</t>
  </si>
  <si>
    <t>Nẹp khóa  chữ L/ chữ T, vít khóa đk 4.5/5.0mm, các cỡ</t>
  </si>
  <si>
    <t xml:space="preserve">Bộ nẹp khóa đầu dưới xương đùi trái, phải dùng vít khóa đk 5.0 các cỡ </t>
  </si>
  <si>
    <t xml:space="preserve">Nẹp khóa đầu dưới xương đùi trái, phải dùng vít khóa đk 5.0 các cỡ </t>
  </si>
  <si>
    <t>Bộ nẹp khóa đầu trên xương chày trái/phải dùng vít khóa đk 5.0 các cỡ</t>
  </si>
  <si>
    <t>Nẹp khóa đầu trên xương chày trái/phải dùng vít khóa đk 5.0 các cỡ</t>
  </si>
  <si>
    <t>1 bộ (1 nẹp + 10 vít khóa 4.5/5.0/6.5,7.3/7.5)</t>
  </si>
  <si>
    <t>Nẹp rá ổ cối Marc.K
(Marc.K acetab cross)</t>
  </si>
  <si>
    <t>Túi/bộ</t>
  </si>
  <si>
    <t>Khẩu trang, mũ các loại</t>
  </si>
  <si>
    <t>Khẩu trang giấy không vô trùng</t>
  </si>
  <si>
    <t>50 cái/ hộp</t>
  </si>
  <si>
    <t>Mũ giấy không vô trùng</t>
  </si>
  <si>
    <t>Vật t ư dùng chung, sử dụng trong gói các loại</t>
  </si>
  <si>
    <t>Bảng điện cực (điện cực tim)</t>
  </si>
  <si>
    <t>Bịch/
50 miếng</t>
  </si>
  <si>
    <t>Bao vải huyết áp kế</t>
  </si>
  <si>
    <t>1 Cái/ Túi</t>
  </si>
  <si>
    <t>Bao đo tạo áp lực xâm lấn  (InfuseIT 1000ml Disposable Pressure Infusor)</t>
  </si>
  <si>
    <t>01 Bộ/Gói</t>
  </si>
  <si>
    <t>Bao đo tạo áp lực xâm lấn  (InfuseIT 500ml Disposable Pressure Infusor)</t>
  </si>
  <si>
    <t xml:space="preserve">Bộ dẫn lưu đa chức năng (đường mật, thận, chọc dò áp xe, chọc dịch ổ bụng,...) phủ hydrophilic, các cỡ </t>
  </si>
  <si>
    <t>Buồng tiêm dưới da PAC II Low Profile các cỡ</t>
  </si>
  <si>
    <t>01 Bộ/ Hộp</t>
  </si>
  <si>
    <t xml:space="preserve">Bộ đo huyết áp động mạch xâm lấn 1 đường Artline </t>
  </si>
  <si>
    <t>25 Bộ/ Hộp</t>
  </si>
  <si>
    <t>Bộ đo huyết áp động mạch xâm lấn 2 đường Artline</t>
  </si>
  <si>
    <t>Bộ phun khí dung chữ T</t>
  </si>
  <si>
    <t xml:space="preserve">01 Cái/ Gói </t>
  </si>
  <si>
    <t>Lọc khuẩn có cổng lấy mẫu CO2</t>
  </si>
  <si>
    <t>Lọc cai máy thở Pharma Trach</t>
  </si>
  <si>
    <t>25 Cái/ Hộp</t>
  </si>
  <si>
    <t>Bộ mở bàng quang qua da các cỡ</t>
  </si>
  <si>
    <t>Bộ Test Hơi Thở Urea 14C Heliprobe</t>
  </si>
  <si>
    <t>10 bộ/
Túi</t>
  </si>
  <si>
    <t>Đè lưỡi gỗ (không vô trùng)</t>
  </si>
  <si>
    <t>100 cái/ hộp</t>
  </si>
  <si>
    <t>Gel bôi trơn K-Y</t>
  </si>
  <si>
    <t>tub</t>
  </si>
  <si>
    <t>82g/ tub</t>
  </si>
  <si>
    <t>12 lọ/ thùng</t>
  </si>
  <si>
    <t>Gel Siêu Âm Trắng (5 Lít)</t>
  </si>
  <si>
    <t>Can</t>
  </si>
  <si>
    <t>Giấy điện tim 6 cần (110mm x 140mm x 143sheets)</t>
  </si>
  <si>
    <t>Tập</t>
  </si>
  <si>
    <t>60 tập/ thùng</t>
  </si>
  <si>
    <t>Phin lọc gắn ống NKQ-Máy thở dùng một lần</t>
  </si>
  <si>
    <t>Phin lọc khí Transducer Protector (TP)</t>
  </si>
  <si>
    <t>Quả bóp +Van Huyết áp kế</t>
  </si>
  <si>
    <t>1 bộ/ Túi</t>
  </si>
  <si>
    <t>Túi hơi (ruột) huyết áp kế</t>
  </si>
  <si>
    <t>Mask, opsite các loại</t>
  </si>
  <si>
    <t>Mask thở gây mê các số</t>
  </si>
  <si>
    <t>Mask thở không xâm lấn CPAP FULLFACE</t>
  </si>
  <si>
    <t xml:space="preserve">01 Cái/ Hộp </t>
  </si>
  <si>
    <t>Mask thở oxy có túi khí dự trữ các cỡ</t>
  </si>
  <si>
    <t>Mask thở oxy không túi các cỡ</t>
  </si>
  <si>
    <t xml:space="preserve">Mask thanh quản nhựa PVC dùng một lần các số </t>
  </si>
  <si>
    <t>Mask xông khí dung các số</t>
  </si>
  <si>
    <t>Hộp/
20 miếng</t>
  </si>
  <si>
    <t>Hộp/ 15 miếng</t>
  </si>
  <si>
    <t>Vật tư ngoại khoa</t>
  </si>
  <si>
    <t xml:space="preserve">Băng ghim nội soi dùng cho nhu mô loại nghiêng công nghệ tri staple Endo GIA 45mm, 60mm </t>
  </si>
  <si>
    <t>Băng ghim khâu nối trong  mổ hở 60m,  80mm</t>
  </si>
  <si>
    <t xml:space="preserve">Mũi khoan ngược sử dụng cho kỹ thuật all inside </t>
  </si>
  <si>
    <t>Cái/ Hộp</t>
  </si>
  <si>
    <t>Keo sinh học</t>
  </si>
  <si>
    <t>0,5ml/ ống</t>
  </si>
  <si>
    <t>Ống Soi Mềm 9.2 Fr</t>
  </si>
  <si>
    <t>Ống Soi Mềm 7.5 Fr</t>
  </si>
  <si>
    <t xml:space="preserve">Thiết bị cắt bao quy đầu </t>
  </si>
  <si>
    <t>Thiết bị cắt bao quy đầu II</t>
  </si>
  <si>
    <t xml:space="preserve">Thiết bị cắt bao quy đầu 
(loại FHQxxQ) </t>
  </si>
  <si>
    <t>Thiết bị cắt bao quy đầu II
 (loại WHQxxQ)</t>
  </si>
  <si>
    <t>Túi bọc máy vi phẫu 110x160cm</t>
  </si>
  <si>
    <t>Túi camera vô trùng</t>
  </si>
  <si>
    <t>Vật tư dùng cho khoa xét nghiệm</t>
  </si>
  <si>
    <t>Đầu típ vô trùng 200µl</t>
  </si>
  <si>
    <t>96 cái/
hộp</t>
  </si>
  <si>
    <t>Đầu típ vô trùng 1000µl</t>
  </si>
  <si>
    <t>Lam kính 7102</t>
  </si>
  <si>
    <t>72 cái/ hộp</t>
  </si>
  <si>
    <t>Lam kính 7105</t>
  </si>
  <si>
    <t>Que tăm bông lấy mẫu vô trùng</t>
  </si>
  <si>
    <t>50 Cái/ Túi</t>
  </si>
  <si>
    <t>Vật tư khoa chẩn đoán hình ành</t>
  </si>
  <si>
    <t xml:space="preserve">Giấy in ảnh siêu âm </t>
  </si>
  <si>
    <t>50 cuộn/ hộp</t>
  </si>
  <si>
    <t>5Lít/ can</t>
  </si>
  <si>
    <t>100 tờ/ Hộp</t>
  </si>
  <si>
    <t>Vật tư kiểm soát nhiễm khuẩn</t>
  </si>
  <si>
    <t>Băng keo chỉ thị nhiệt kích thước 1,8cm x 55m</t>
  </si>
  <si>
    <t>1 cuộn/ gói</t>
  </si>
  <si>
    <t xml:space="preserve"> Băng keo chỉ thị nhiệt kích thước 2,4cm x 55m</t>
  </si>
  <si>
    <t>Giấy (gói) thử  kiểm tra chất lượng lò tiệt khuẩn hơi nước 1233LF</t>
  </si>
  <si>
    <t>Chỉ thị hóa học đa thông số (Hấp ướt), sử dụng bên trong gói dụng cụ 5.1 cm x 1.9 cm</t>
  </si>
  <si>
    <t>500 miếng/
túi</t>
  </si>
  <si>
    <t xml:space="preserve">Giấy tẩm chất thử (chỉ thị hóa học) dùng cho máy tiệt khuẩn dụng cụ y tế bằng hơi nước  1,5 cm x 20 cm </t>
  </si>
  <si>
    <t>Que</t>
  </si>
  <si>
    <t>240 que/ hộp</t>
  </si>
  <si>
    <t>Giấy thử (chỉ thị hóa học) dùng cho máy tiệt khuẩn dụng cụ y tế hydrogen peroxide</t>
  </si>
  <si>
    <t>miếng</t>
  </si>
  <si>
    <t>1000 miếng/ hộp</t>
  </si>
  <si>
    <t>Bộ khăn mổ các loại dùng 1 lần</t>
  </si>
  <si>
    <t>60.BV17</t>
  </si>
  <si>
    <t>Bộ khăn phẫu thuật mắt (01P12)</t>
  </si>
  <si>
    <t>30 bộ/ thùng</t>
  </si>
  <si>
    <t>62.BV17</t>
  </si>
  <si>
    <t>Bộ khăn tổng quát SMS C (dùng cho mổ cột sống, mổ ổ bụng, kết hợp xương) (00P40)</t>
  </si>
  <si>
    <t>8 bộ/ thùng</t>
  </si>
  <si>
    <t>Bộ khăn chỉnh hình tổng quát (mổ thay khớp, kết hợp xương chân, đùi) (04P01)</t>
  </si>
  <si>
    <t>6 bộ/ thùng</t>
  </si>
  <si>
    <t>64.BV17</t>
  </si>
  <si>
    <t>Bộ khăn nội soi khớp gối (dùng cho ca nội soi khớp gối) (04P18)</t>
  </si>
  <si>
    <t>7 bộ/ thùng</t>
  </si>
  <si>
    <t>Bộ khăn nội soi khớp vai (dùng cho ca nội soi khớp vai) (04P14)</t>
  </si>
  <si>
    <t>Bộ khăn phẫu thuật sọ (dùng cho phẫu thuật sọ não) (05P07)</t>
  </si>
  <si>
    <t>10 bộ/ thùng</t>
  </si>
  <si>
    <t>Bộ khăn phẫu thuật chi A (04P02)</t>
  </si>
  <si>
    <t>Bộ khăn cắt đốt nội soi (dùng nội soi niệu) (06P02)</t>
  </si>
  <si>
    <t>Bộ khăn sanh mổ (dùng cho ca sanh mổ) (03P29)</t>
  </si>
  <si>
    <t>9 bộ/ thùng</t>
  </si>
  <si>
    <t>Bộ khăn sanh thường có túi (03P03)</t>
  </si>
  <si>
    <t>Bộ khăn nội soi niệu quản không túi (06P05)</t>
  </si>
  <si>
    <t>Bộ khăn mổ thận lấy sỏi qua da (06P08)</t>
  </si>
  <si>
    <t>Bộ chăm sóc vết thương (K0022)</t>
  </si>
  <si>
    <t>45 bộ/ thùng</t>
  </si>
  <si>
    <t>Bộ thông tiểu (K1017)</t>
  </si>
  <si>
    <t>Bộ khăn phẫu thuật nội soi với 1 bó gạc và 3 áo phẫu thuật basic gia cố thân (06P16)</t>
  </si>
  <si>
    <t>Bộ bao chi áp lực phòng ngừa thuyên tắc huyết khối tĩnh mạch, loại một khoan bắp chân, size M, từ dưới 43cm, L501-M</t>
  </si>
  <si>
    <t>Bịch/ 1 đôi</t>
  </si>
  <si>
    <t>Bộ bao chi áp lực phòng ngừa thuyên tắc huyết khối tĩnh mạch, loại một khoan đùi, size M, từ dưới 71cm, L503-M</t>
  </si>
  <si>
    <t>Khăn đa dụng 98x120cm (00D21A03)</t>
  </si>
  <si>
    <t>150 cái/ thùng</t>
  </si>
  <si>
    <t>Váy dùng một lần B (NS3001)</t>
  </si>
  <si>
    <t>5 cái/ bao</t>
  </si>
  <si>
    <t>Nhóm 9. Các loại vật tư y tế thay thế sử dụng trong một số thiết bị chẩn đoán, điều trị</t>
  </si>
  <si>
    <t>Assay Tip/Cup Elecsys ModularE170</t>
  </si>
  <si>
    <t xml:space="preserve">Hộp </t>
  </si>
  <si>
    <t>1 hộp</t>
  </si>
  <si>
    <t xml:space="preserve">MEASURING CELL WITH REF. ELECT. 
V7.0. </t>
  </si>
  <si>
    <t>1 Hộp</t>
  </si>
  <si>
    <t>Cobas sample cup 5000pcs</t>
  </si>
  <si>
    <t>5000 cups/ 1 hộp</t>
  </si>
  <si>
    <t>Cartridge CL</t>
  </si>
  <si>
    <t>Cartridge K</t>
  </si>
  <si>
    <t>Cartridge NA</t>
  </si>
  <si>
    <t>REFERENCE ELECTRODE</t>
  </si>
  <si>
    <t>HALOGEN LAMP</t>
  </si>
  <si>
    <t>Reaction cell sets for cobas c 501</t>
  </si>
  <si>
    <t>3 bộ/ Hộp</t>
  </si>
  <si>
    <t>ASSAY CUP ELECSYS2010/cobas e411</t>
  </si>
  <si>
    <t>60 x 60 cup/ 1 hộp</t>
  </si>
  <si>
    <t>Cây thông nòng (định dạng) đặt nội khí quản Idealcare các số 6,10,14Fr</t>
  </si>
  <si>
    <t>Bộ dụng cụ tập thở sau phẫu thuật ( Coach2) các cỡ</t>
  </si>
  <si>
    <t>12 Bộ/ Thùng</t>
  </si>
  <si>
    <t>Bộ dụng cụ cố định nội khí quản</t>
  </si>
  <si>
    <t>Bộ dung cụ Forgarti các cỡ dùng cho động - tĩnh mạch các cỡ</t>
  </si>
  <si>
    <t>06 Bộ/ Hộp</t>
  </si>
  <si>
    <t>Bộ Ống bơm hút</t>
  </si>
  <si>
    <t>1 bộ/gói</t>
  </si>
  <si>
    <t>Khay cuvettes (Dùng cho máy đông máu tự động Solea 100)</t>
  </si>
  <si>
    <t>2320 tests/ Hộp</t>
  </si>
  <si>
    <t>Bàn chải rửa tay phẫu thuật</t>
  </si>
  <si>
    <t>Hộp/ 12 cái</t>
  </si>
  <si>
    <t>Cây nong đặt nội khí quản khó (bougie), đã tiệt trùng</t>
  </si>
  <si>
    <t>01 Cái/Gói
10 Cái/ Hộp</t>
  </si>
  <si>
    <t>Qui cách</t>
  </si>
  <si>
    <t>Mã nhóm theo TT 04</t>
  </si>
  <si>
    <t>- Địa điểm giao hàng: Tại Bệnh viện Quân y 17 (Địa chỉ: Số 2, đường Nguyễn Hữu Thọ, Phường Hòa Thuận Tây, Quận Hải Châu, TP. Đà Nẵng)</t>
  </si>
  <si>
    <r>
      <t xml:space="preserve">Kính gửi: </t>
    </r>
    <r>
      <rPr>
        <sz val="12"/>
        <color theme="1"/>
        <rFont val="Times New Roman"/>
        <family val="1"/>
      </rPr>
      <t>Bệnh viện Quân y 17</t>
    </r>
  </si>
  <si>
    <t>Mã VTBV</t>
  </si>
  <si>
    <t>Thành tiền (tính theo bộ)</t>
  </si>
  <si>
    <t>Thành tiền</t>
  </si>
  <si>
    <t>Đơn giá</t>
  </si>
  <si>
    <t>BẢNG BÁO GIÁ</t>
  </si>
  <si>
    <t>Theo yêu cầu của Quý Bệnh viện, Công ty chúng tôi xin gửi tới Quý Bệnh viện bảng báo giá các mặt hàng sau:</t>
  </si>
  <si>
    <t>- Giá chào đã bao gồm tất cả các loại thuế, phí và các chi phí khác liên quan.</t>
  </si>
  <si>
    <t>Thủy tinh thể nhân tạo mềm đơn tiêu lắp sẵn</t>
  </si>
  <si>
    <t xml:space="preserve">Áo phẫu thuật vô trùng basic size M, L </t>
  </si>
  <si>
    <t>Cấu hình, tính năng kỹ thuật của VTYT</t>
  </si>
  <si>
    <t>Tổng tiền</t>
  </si>
  <si>
    <t>N10.01.010</t>
  </si>
  <si>
    <t>ISO 13485</t>
  </si>
  <si>
    <t>1 cây/ gói</t>
  </si>
  <si>
    <t>Cây</t>
  </si>
  <si>
    <t>Bút vẽ phẫu thuật Tondaus</t>
  </si>
  <si>
    <t>N00.00.000</t>
  </si>
  <si>
    <t>Bóng bóp gây mê các cỡ</t>
  </si>
  <si>
    <r>
      <t> </t>
    </r>
    <r>
      <rPr>
        <b/>
        <sz val="13"/>
        <color theme="1"/>
        <rFont val="Times New Roman"/>
        <family val="1"/>
      </rPr>
      <t xml:space="preserve">Nhóm 10. Các VTYT không thuộc phạm vi thanh toán của TT 04/2017/TT-BYT
</t>
    </r>
  </si>
  <si>
    <t>N10.00.000</t>
  </si>
  <si>
    <t>N09.00.081</t>
  </si>
  <si>
    <t>N09.00.078</t>
  </si>
  <si>
    <t>N09.00.077</t>
  </si>
  <si>
    <t>N09.00.076</t>
  </si>
  <si>
    <t>N09.00.075</t>
  </si>
  <si>
    <t>N09.00.074</t>
  </si>
  <si>
    <t>N09.00.073</t>
  </si>
  <si>
    <t>N09.00.072</t>
  </si>
  <si>
    <t>N09.00.071</t>
  </si>
  <si>
    <t>N09.00.070</t>
  </si>
  <si>
    <t>N09.00.000</t>
  </si>
  <si>
    <t>N08.00.719</t>
  </si>
  <si>
    <t>N08.00.718</t>
  </si>
  <si>
    <t>N08.00.000</t>
  </si>
  <si>
    <t>N08.00.717</t>
  </si>
  <si>
    <t>N08.00.716</t>
  </si>
  <si>
    <t>N08.00.715</t>
  </si>
  <si>
    <t>N08.00.714</t>
  </si>
  <si>
    <t>N08.00.713</t>
  </si>
  <si>
    <t>N08.00.710</t>
  </si>
  <si>
    <t>N08.00.709</t>
  </si>
  <si>
    <t>N08.00.708</t>
  </si>
  <si>
    <t>N08.00.707</t>
  </si>
  <si>
    <t>N08.00.706</t>
  </si>
  <si>
    <t>N08.00.705</t>
  </si>
  <si>
    <t>N08.00.704</t>
  </si>
  <si>
    <t>N08.00.703</t>
  </si>
  <si>
    <t>N08.00.702</t>
  </si>
  <si>
    <t>N08.00.701</t>
  </si>
  <si>
    <t>N08.00.700</t>
  </si>
  <si>
    <t>N00.00.030</t>
  </si>
  <si>
    <t>Phim khô y tế nhiệt 25x30cm</t>
  </si>
  <si>
    <t>N07.01.500</t>
  </si>
  <si>
    <t>Phim khô y tế nhiệt 35x43cm</t>
  </si>
  <si>
    <t>N08.00.420</t>
  </si>
  <si>
    <t>N08.00.002</t>
  </si>
  <si>
    <t>N08.00.007</t>
  </si>
  <si>
    <t>N08.00.510</t>
  </si>
  <si>
    <t>N08.00.190</t>
  </si>
  <si>
    <t>N08.00.050</t>
  </si>
  <si>
    <t>N08.00.360</t>
  </si>
  <si>
    <t>N08.00.180</t>
  </si>
  <si>
    <t>1 ống/ Hộp</t>
  </si>
  <si>
    <t>Bơm tiêm chứa hoạt chất chống dính sau phẫu thuật 5.1ml</t>
  </si>
  <si>
    <t>N08.00.320</t>
  </si>
  <si>
    <t>Bơm tiêm chứa hoạt chất chống dính sau phẫu thuật 3ml</t>
  </si>
  <si>
    <t>Kẹp bấm da kèm dụng cụ tháo kẹp bấm da</t>
  </si>
  <si>
    <t>Gói/ 1 ống keo + 1 mesh</t>
  </si>
  <si>
    <t>Keo dán da LiquidBand XL 22cm</t>
  </si>
  <si>
    <t>Tuýp</t>
  </si>
  <si>
    <t>Keo dán da LiquidBand Exceed XS 0,4g</t>
  </si>
  <si>
    <t>N08.00.330</t>
  </si>
  <si>
    <t>N08.00.010</t>
  </si>
  <si>
    <t>Miếng áp (Opsite) vô trùng trước mổ 28/60cmx45cm</t>
  </si>
  <si>
    <t>Hộp/
10 miếng</t>
  </si>
  <si>
    <t>Miếng áp (Opsite) vô trùng trước mổ 28/33x30cm</t>
  </si>
  <si>
    <t>Miếng áp (Opsite) vô trùng trước mổ 28/33cmx15cm</t>
  </si>
  <si>
    <t>N08.00.310</t>
  </si>
  <si>
    <t>N08.00.070</t>
  </si>
  <si>
    <t>N08.00.340</t>
  </si>
  <si>
    <t>N08.00.001</t>
  </si>
  <si>
    <t>N08.00.240</t>
  </si>
  <si>
    <t>N08.00.020</t>
  </si>
  <si>
    <t>N08.00.090</t>
  </si>
  <si>
    <t>N08.00.140</t>
  </si>
  <si>
    <t xml:space="preserve">01 Bộ/Hộp </t>
  </si>
  <si>
    <t>Bộ mở khí quản qua da các số, kèm mở khí quản 2 nòng có bóng</t>
  </si>
  <si>
    <t>N08.00.350</t>
  </si>
  <si>
    <t>N08.00.230</t>
  </si>
  <si>
    <t>N08.00.150</t>
  </si>
  <si>
    <t>N08.00.080</t>
  </si>
  <si>
    <t>N08.00.040</t>
  </si>
  <si>
    <t>N08.00.250</t>
  </si>
  <si>
    <t>N08.00.006</t>
  </si>
  <si>
    <t>N08.00.005</t>
  </si>
  <si>
    <r>
      <t> </t>
    </r>
    <r>
      <rPr>
        <b/>
        <sz val="13"/>
        <color theme="1"/>
        <rFont val="Times New Roman"/>
        <family val="1"/>
      </rPr>
      <t>Nhóm 8. Các loại vật tư y tế sử dụng trong chuẩn đoán, điều trị khác</t>
    </r>
  </si>
  <si>
    <t>2 cái/ Hộp</t>
  </si>
  <si>
    <t>Dụng cụ hoạt hóa huyết tương giàu tiểu cầu - PRP ACTIVATOR</t>
  </si>
  <si>
    <t>N06.04.090</t>
  </si>
  <si>
    <t>Xương nhân tạo dạng khối Neobone các cỡ</t>
  </si>
  <si>
    <t>N06.04.092</t>
  </si>
  <si>
    <t>Xương nhân tạo dạng chêm Neobone các cỡ</t>
  </si>
  <si>
    <t>N06.04.091</t>
  </si>
  <si>
    <t>Xương nhân tạo dạng hạt 2-4mm Neobone 20cc</t>
  </si>
  <si>
    <t>Xương nhân tạo dạng hạt 2-4mm Neobone 15cc</t>
  </si>
  <si>
    <t>Xương nhân tạo dạng bơm nano HA, (nIBS, 3cc)</t>
  </si>
  <si>
    <t>Xương nhân tạo dạng hạt 2-4mm Neobone 10cc</t>
  </si>
  <si>
    <t>Xương nhân tạo dạng hạt 2-4mm Neobone 5cc</t>
  </si>
  <si>
    <t>Xi măng, xương nhân tạo các loại</t>
  </si>
  <si>
    <t>N07.06.040</t>
  </si>
  <si>
    <t>Vít khóa đk 7.3/ 7.5mm dài các cỡ, rỗng lòng</t>
  </si>
  <si>
    <t>Vít khóa đk 3.5/4.0 mm dài các cỡ (10 - 60mm)</t>
  </si>
  <si>
    <t>Vít khóa đk 3.5/4.0mm dài các cỡ (10 - 60mm)</t>
  </si>
  <si>
    <t>Vít khóa Titanium đk 3.5mm dài các cỡ (10 - 60mm)</t>
  </si>
  <si>
    <t xml:space="preserve">Nẹp khóa xương đòn trái, phải Titanium  dùng vít khóa đk 3.5 các cỡ </t>
  </si>
  <si>
    <t xml:space="preserve">Bộ nẹp khóa xương đòn Titanium trái, phải các cỡ </t>
  </si>
  <si>
    <t>Nẹp  khóa móc xương đòn Titanium trái, phải dùng vít khóa đk 3.5 các cỡ</t>
  </si>
  <si>
    <t>Bộ nẹp khóa móc xương đòn Titanium trái, phải dùng vít khóa đk 3.5 các cỡ</t>
  </si>
  <si>
    <t xml:space="preserve">Bộ nẹp khóa mắt xích các cỡ </t>
  </si>
  <si>
    <t>Nẹp khóa đầu dưới xương chày trái, phải dùng vít khóa đk 3.5mm các cỡ</t>
  </si>
  <si>
    <t>Vít vỏ đường kính 3.5mm, đầu ngôi sao, dài các cỡ</t>
  </si>
  <si>
    <t>Vít khóa đa hướng đường kính 3.5mm, đầu ngôi sao, dài các cỡ</t>
  </si>
  <si>
    <t>Nẹp khóa đa hướng đầu trên lưng xương trụ (nẹp khóa mỏm khuỷu),  dùng vít khóa 3.5 và vít vỏ 3.5, các cỡ</t>
  </si>
  <si>
    <t>1 bộ (1 nẹp + 10 vít)</t>
  </si>
  <si>
    <t>Bộ nẹp khóa đa hướng đầu trên lưng xương trụ (nẹp khóa mỏm khuỷu) kèm vít khóa tương ứng, chất liệu titanium</t>
  </si>
  <si>
    <t>Vít vỏ đường kính 2.4mm, đầu ngôi sao dài các cỡ</t>
  </si>
  <si>
    <t>Vít khóa đa hướng đường kính 2.4mm, đầu ngôi sao dài các cỡ</t>
  </si>
  <si>
    <t>Nẹp khóa mini 2.4 đầu trêni xương quay, chất liệu titanium các cỡ</t>
  </si>
  <si>
    <t>1 bộ (1 nẹp + 7 vít)</t>
  </si>
  <si>
    <t>Bộ nẹp khóa mini 2.4 đầu trêni xương quay, chất liệu titanium các cỡ</t>
  </si>
  <si>
    <t>Nẹp khóa mini 2.4 đầu dưới xương quay, chất liệu titanium các cỡ</t>
  </si>
  <si>
    <t>Bộ nẹp khóa mini 2.4 đầu dưới xương quay, chất liệu titanium các cỡ</t>
  </si>
  <si>
    <t>Nẹp, vít kết xương loại khóa dùng vít khóa đk 2.4, 2.7, 3.5 các loại</t>
  </si>
  <si>
    <t xml:space="preserve">Vít xương thuyền titanium các cỡ </t>
  </si>
  <si>
    <t>N07.06.060</t>
  </si>
  <si>
    <t xml:space="preserve">Vít xương xốp rỗng nòng ren 16.0 mm/ 32.0 mm  Ø6.5/ Ø7.0mm các cỡ, </t>
  </si>
  <si>
    <t>Vít xương xốp mắt cá Ø4.5mm, các cỡ</t>
  </si>
  <si>
    <t>Nẹp, vít kết xương loại thường sử dụng vít đk 4.5 các loại các cỡ</t>
  </si>
  <si>
    <t>Nẹp đầu dưới xương cánh tay trái, phải (Chữ Y ) các cỡ</t>
  </si>
  <si>
    <t xml:space="preserve">Vít xương cứng đk 2.7mm dài các cỡ </t>
  </si>
  <si>
    <t xml:space="preserve">Vít xương cứng 2.0 các cỡ </t>
  </si>
  <si>
    <t>Nẹp, vít kết xương loại thường sử dụng vít đk 2.0/2.7 các loại các cỡ</t>
  </si>
  <si>
    <t xml:space="preserve">Hệ thống cố định ngoài cẳng chân </t>
  </si>
  <si>
    <t>Hệ thống cố định ngoài qua gối</t>
  </si>
  <si>
    <t>Hệ thống cố định ngoài mâm chày</t>
  </si>
  <si>
    <t>Hệ thống cố định ngoài khung chậu</t>
  </si>
  <si>
    <t>Khung bất động ngoài chữ T</t>
  </si>
  <si>
    <t xml:space="preserve">Mũi khoan xương các cỡ </t>
  </si>
  <si>
    <t>Đinh Kirschner  các cỡ, hai đầu nhọn</t>
  </si>
  <si>
    <t>Bộ đinh Gamma đùi các cỡ</t>
  </si>
  <si>
    <t>Vít chốt đinh nội tủy các cỡ, các số</t>
  </si>
  <si>
    <t xml:space="preserve"> (bộ gồm 1 đính + 5 vít)</t>
  </si>
  <si>
    <t>Bộ đinh nội tủy đường kính các cỡ chất liệu thép không gỉ.</t>
  </si>
  <si>
    <t>Đồng bộ</t>
  </si>
  <si>
    <r>
      <t> </t>
    </r>
    <r>
      <rPr>
        <b/>
        <i/>
        <sz val="13"/>
        <color theme="1"/>
        <rFont val="Times New Roman"/>
        <family val="1"/>
      </rPr>
      <t>7.6.2.4. Đinh, nẹp vít kết hợp xương</t>
    </r>
  </si>
  <si>
    <t>Bơm xi măng (Hệ thống trộn, bơm áp lực đẩy xi măng)</t>
  </si>
  <si>
    <t>N07.06.030</t>
  </si>
  <si>
    <t>Bộ bơm xi măng tạo hình thân đốt sống có bóng (loại 2 bóng) ( không có xi măng)</t>
  </si>
  <si>
    <t>Xi măng sinh học kèm dung dịch pha</t>
  </si>
  <si>
    <t>Vật tư bơm xi măng cột sống 2 bóng nong thân đốt sống</t>
  </si>
  <si>
    <t>Vật tư bơm xi măng cột sống 1 bóng nong thân đốt sống</t>
  </si>
  <si>
    <t>Bơm xi măng  (Hệ thống trộn, bơm áp lực đẩy xi măng)</t>
  </si>
  <si>
    <t>Xi măng Spine Fix</t>
  </si>
  <si>
    <t>Kim chọc dò các cỡ Teknimed Trocar</t>
  </si>
  <si>
    <t>Vật tư bơm xi măng cột sống không bóng nong thân đốt sống</t>
  </si>
  <si>
    <t>Nẹp, vít trong phẫu thuật cột sống cổ sau</t>
  </si>
  <si>
    <t>Nẹp cổ tích hợp miếng ghép gian đốt sổng các cỡ (Bao gồm 1 nẹp, 2 vít)</t>
  </si>
  <si>
    <t>Nẹp, vít trong phẫu thuật cột sống cổ trước loại tầng các cỡ</t>
  </si>
  <si>
    <t>Nẹp cột sống cổ lối trước độ dài: 14 mm đến 22 mm.</t>
  </si>
  <si>
    <t>N06.04.021</t>
  </si>
  <si>
    <t xml:space="preserve">Nẹp, vít trong phẫu thuật cột sống cổ trước </t>
  </si>
  <si>
    <t>Nẹp dọc cột sống thắt lưng dùng trong phẫu thuật can thiệp tối thiểu bắt vít qua da đk 5.5mm (M.I.S)</t>
  </si>
  <si>
    <t>Vít khóa trong cột sống thắt lưng tương thích với vít đa trục rỗng nòng khóa đôi can thiệp tối thiểu (M.I.S)</t>
  </si>
  <si>
    <t>Vít đa trục đuôi siêu dài cột sống thắt lưng dùng trong phẫu thuật can thiệp tối thiểu bắt vít qua da (M.I.S)</t>
  </si>
  <si>
    <t>Nẹp, vít qua da trong phẫu thuật cột sống lưng, ngực</t>
  </si>
  <si>
    <t>Nẹp dọc GSS tương thích với vít GSS các cỡ</t>
  </si>
  <si>
    <t xml:space="preserve">Vít đa trục GSS cột sống thắt lưng các size, có 2 loại ren: bén và tù đảo ngược, góc xoay ±20 độ, titanium </t>
  </si>
  <si>
    <t>Vít đơn trục GSS nắn trượt (đầu dài) các size  2 loại ren bén và tù, titanium</t>
  </si>
  <si>
    <t>N06.04.020</t>
  </si>
  <si>
    <t>Nẹp, vít trong phẫu thuật cột sống lưng, ngực 2 bước ren</t>
  </si>
  <si>
    <t>Miếng ghép đĩa đệm cột sống lưng dạng cong</t>
  </si>
  <si>
    <t>Miếng ghép đĩa đệm cột sống lưng dạng thẳng</t>
  </si>
  <si>
    <t>Nẹp, vít chân cung sử dụng trong phẫu thuật cột sống lưng, ngực</t>
  </si>
  <si>
    <t>Đĩa đệm cột sống lưng cong, các cỡ</t>
  </si>
  <si>
    <t>Đĩa đệm cột sống lưng thẳng, các cỡ</t>
  </si>
  <si>
    <t>Vít đa trục nắn trượt cột sống lưng ren đôi  các cỡ</t>
  </si>
  <si>
    <t>Vít đa trục cột sống lưng rỗng bơm xi măng các cỡ</t>
  </si>
  <si>
    <t>Nẹp, vít sử dụng trong phẫu thuật cột sống lưng, ngực có ren đôi</t>
  </si>
  <si>
    <t>Nẹp cột sống liên thân các đốt, các cỡ</t>
  </si>
  <si>
    <t>Nẹp, vít sử dụng trong phẫu thuật chỉnh trượt, gù, vẹo cột sống lưng, ngực</t>
  </si>
  <si>
    <r>
      <t> </t>
    </r>
    <r>
      <rPr>
        <b/>
        <i/>
        <sz val="13"/>
        <color theme="1"/>
        <rFont val="Times New Roman"/>
        <family val="1"/>
      </rPr>
      <t>7.6.2.3. Nẹp vít kết hợp xương cột sống, sọ não</t>
    </r>
  </si>
  <si>
    <t xml:space="preserve">Trocar dùng trong nội soi khớp vai </t>
  </si>
  <si>
    <t>N08.00.470</t>
  </si>
  <si>
    <t>Vít neo khâu chóp xoay khớp vai</t>
  </si>
  <si>
    <t>Vít neo tự tiêu khâu chóp xoay</t>
  </si>
  <si>
    <t>Vít neo khớp vai các loại</t>
  </si>
  <si>
    <t>Vật tư nội soi khớp vai</t>
  </si>
  <si>
    <t>Vít neo cố định dây chằng tự điều chỉnh loại mở rộng</t>
  </si>
  <si>
    <t>N07.06.080</t>
  </si>
  <si>
    <t>Lưỡi bào ổ khớp 4.5mm/130mm/ lưỡi bén 2 bên</t>
  </si>
  <si>
    <t>N05.03.060</t>
  </si>
  <si>
    <t>Lưỡi cắt đốt đơn cực loại cong 90 °</t>
  </si>
  <si>
    <t>Vật tư nội soi khớp gối kỹ thuật neo hai đầu gân, điều chỉnh sửa đổi</t>
  </si>
  <si>
    <t xml:space="preserve">Lưỡi bào khớp kiểu fastcut đường kính các cỡ, các loại  </t>
  </si>
  <si>
    <t>Lưỡi cắt đốt bằng sóng radio các cỡ</t>
  </si>
  <si>
    <t>Vật tư nội soi khớp gối kỹ thuật all inside</t>
  </si>
  <si>
    <t>Vít treo mảng ghép gân</t>
  </si>
  <si>
    <t>Vít cố định dây chằng chéo tự tiêu sinh học</t>
  </si>
  <si>
    <t>Lưỡi bào dùng cho nội soi khớp</t>
  </si>
  <si>
    <t>Lưỡi cắt đốt bằng sóng RF</t>
  </si>
  <si>
    <t>Vật tư nội soi khớp gối kỹ thuật thông thường</t>
  </si>
  <si>
    <r>
      <t> </t>
    </r>
    <r>
      <rPr>
        <i/>
        <sz val="13"/>
        <color theme="1"/>
        <rFont val="Times New Roman"/>
        <family val="1"/>
      </rPr>
      <t>7.6.2.2. Dụng cụ nội soi khớp gối</t>
    </r>
  </si>
  <si>
    <t>Lưới vá sọ titan kích thước 120x100mm</t>
  </si>
  <si>
    <t>Lưới vá sọ titan kích thước 100x100mm</t>
  </si>
  <si>
    <t xml:space="preserve"> Nẹp, vít kết hợp xương sọ não</t>
  </si>
  <si>
    <t>Nẹp hàm dưới thẳng 4 lỗ/ bắc cầu ngắn cho vit 2.3mm</t>
  </si>
  <si>
    <t xml:space="preserve"> Nẹp, vít kết hợp xương hàm</t>
  </si>
  <si>
    <t xml:space="preserve"> Nẹp, vít kết hợp xương mặt</t>
  </si>
  <si>
    <t>N07.06.050</t>
  </si>
  <si>
    <t>2 cái/
túi</t>
  </si>
  <si>
    <t>Nẹp bóng chày</t>
  </si>
  <si>
    <t>Ankle Support (Ổn định cổ chân)
size S/M và L/XL</t>
  </si>
  <si>
    <t>Băng thun gối  (size S/M và L/XL)</t>
  </si>
  <si>
    <t> Nhóm vật tư dùng cho chi dưới</t>
  </si>
  <si>
    <t>Nẹp cổ cứng (S,M,L,XS)</t>
  </si>
  <si>
    <t>1 cái / hộp</t>
  </si>
  <si>
    <t>ORBE</t>
  </si>
  <si>
    <r>
      <t> </t>
    </r>
    <r>
      <rPr>
        <b/>
        <sz val="13"/>
        <color theme="1"/>
        <rFont val="Times New Roman"/>
        <family val="1"/>
      </rPr>
      <t>Nhóm vật tư dùng cho chi trên</t>
    </r>
  </si>
  <si>
    <t>N07.06.020</t>
  </si>
  <si>
    <t>N07.06.000</t>
  </si>
  <si>
    <t>N07.01.270</t>
  </si>
  <si>
    <t>N07.05.100</t>
  </si>
  <si>
    <t>N07.04.100</t>
  </si>
  <si>
    <t>N07.05.090</t>
  </si>
  <si>
    <t>Điện cực cắt rạch hình vòng cho ống nội soi bàng quang 120, 24Fr</t>
  </si>
  <si>
    <t>N07.05.040</t>
  </si>
  <si>
    <t>N07.05.020</t>
  </si>
  <si>
    <t>N07.05.080</t>
  </si>
  <si>
    <t>N07.05.000</t>
  </si>
  <si>
    <t>hộp</t>
  </si>
  <si>
    <t>1 Cái</t>
  </si>
  <si>
    <t>Kẹp cầm máu nóng</t>
  </si>
  <si>
    <t>Kẹp cầm máu nóng cho dạ dày</t>
  </si>
  <si>
    <t>N07.05.050</t>
  </si>
  <si>
    <t>N07.04.020</t>
  </si>
  <si>
    <t>N07.04.030</t>
  </si>
  <si>
    <t>N07.04.050</t>
  </si>
  <si>
    <t>N07.04.040</t>
  </si>
  <si>
    <t>N07.04.010</t>
  </si>
  <si>
    <r>
      <t> </t>
    </r>
    <r>
      <rPr>
        <b/>
        <i/>
        <sz val="13"/>
        <color theme="1"/>
        <rFont val="Times New Roman"/>
        <family val="1"/>
      </rPr>
      <t>7.4 Tiêu hóa</t>
    </r>
  </si>
  <si>
    <t>N07.04.000</t>
  </si>
  <si>
    <t>Dao chọc tiền phòng 15 độ</t>
  </si>
  <si>
    <t>N07.03.060</t>
  </si>
  <si>
    <t>N07.03.040</t>
  </si>
  <si>
    <t>Hộp/ 01 ống</t>
  </si>
  <si>
    <t>Chất nhầy phẫu thuật nhãn khoa Protectalon 1.6% - Protectalon 1.8%</t>
  </si>
  <si>
    <t>N07.03.200</t>
  </si>
  <si>
    <t>N07.03.000</t>
  </si>
  <si>
    <t>N07.02.060</t>
  </si>
  <si>
    <t>Vật tư lọc máu liên tục dùng cho máy MULTIFILTRATE PRO</t>
  </si>
  <si>
    <t>N07.02.040</t>
  </si>
  <si>
    <t>Vật tư lọc máu liên tục dùng cho máy OMNI</t>
  </si>
  <si>
    <t>Vật tư lọc máu liên tục dùng cho máy DIAPACT CRRRT</t>
  </si>
  <si>
    <t>Quả hấp phụ Bilirubin BS330</t>
  </si>
  <si>
    <t>Quả hấp phụ máu một lần HA330-II</t>
  </si>
  <si>
    <t>Quả hấp phụ máu một lần HA330</t>
  </si>
  <si>
    <t>Quả hấp phụ máu một lần HA280</t>
  </si>
  <si>
    <t>Quả hấp phụ máu một lần HA230</t>
  </si>
  <si>
    <t>Quả hấp phụ máu một lần HA130</t>
  </si>
  <si>
    <t>N07.02.070</t>
  </si>
  <si>
    <t>N07.02.080</t>
  </si>
  <si>
    <t>N07.02.020</t>
  </si>
  <si>
    <t>Vật tư lọc máu chu kỳ</t>
  </si>
  <si>
    <t>N07.02.000</t>
  </si>
  <si>
    <t>N07.01.000</t>
  </si>
  <si>
    <t>N06.05.010</t>
  </si>
  <si>
    <t>N06.05.000</t>
  </si>
  <si>
    <t xml:space="preserve">Xi măng có chất kháng sinh </t>
  </si>
  <si>
    <t>Bộ bơm nước rửa vết thương trong phẫu thuật</t>
  </si>
  <si>
    <t>Bộ hỗ trợ điêu trị nhiễm trùng cho khớp</t>
  </si>
  <si>
    <t>Khớp háng toàn phần không xi măng cổ liển loại Ceramic on PE</t>
  </si>
  <si>
    <t>N06.04.051</t>
  </si>
  <si>
    <t>N06.04.052</t>
  </si>
  <si>
    <t xml:space="preserve">Khớp háng toàn phần không xi măng, góc cổ thân chuôi 130 độ, chuôi phủ calcium phosphate (CaP) </t>
  </si>
  <si>
    <t>Khớp háng toàn phần không xi măng với thiết kế chốt chống trật phủ HA</t>
  </si>
  <si>
    <t>Khớp háng toàn phần không xi măng, chuôi phủ Plasmapore, lớp đệm kết hợp Vitamin E</t>
  </si>
  <si>
    <t>Bộ khớp háng toàn phần không xi măng chỏm kim loại</t>
  </si>
  <si>
    <t xml:space="preserve">Khớp háng toàn phần không xi măng hai trục linh động </t>
  </si>
  <si>
    <t xml:space="preserve">Khớp háng toàn phần không xi măng </t>
  </si>
  <si>
    <t>Khớp háng bán phần không xi măng, chuôi dài, ổ cối có gờ chống trật</t>
  </si>
  <si>
    <t>Bộ Khớp háng bán phần không xi măng công nghệ phủ Plasmapore</t>
  </si>
  <si>
    <t>Khớp háng bán phần không xi măng Modular góc cổ chuôi 127-135 độ</t>
  </si>
  <si>
    <t xml:space="preserve">Khớp háng bán phần không xi măng di động kép, chuôi phủ Hydro Apatide. </t>
  </si>
  <si>
    <t>N06.04.053</t>
  </si>
  <si>
    <t>Khớp háng bán phần không xi măng Bipolar/chuôi phủ lớp HA/LOCK tự định tâm</t>
  </si>
  <si>
    <t>Bộ khớp háng bán phần không xi măng</t>
  </si>
  <si>
    <r>
      <t>Khớp háng bán phần</t>
    </r>
    <r>
      <rPr>
        <b/>
        <sz val="13"/>
        <color theme="1"/>
        <rFont val="Times New Roman"/>
        <family val="1"/>
      </rPr>
      <t xml:space="preserve"> </t>
    </r>
    <r>
      <rPr>
        <sz val="13"/>
        <color theme="1"/>
        <rFont val="Times New Roman"/>
        <family val="1"/>
      </rPr>
      <t>có xi măng, ổ cối có cơ chế khóa ràng chống trật khớp.</t>
    </r>
  </si>
  <si>
    <t>Khớp háng bán phần có xi măng 
Bipolar/LOCK tự định tâm</t>
  </si>
  <si>
    <t>Khớp vai toàn phần không xi măng</t>
  </si>
  <si>
    <t>Khớp vai bán phần có xi măng</t>
  </si>
  <si>
    <t>Khớp gối toàn phần có xi măng loại di động, ổn định phía sau</t>
  </si>
  <si>
    <t>Khớp gối toàn phần có xi măng, Vitamin E</t>
  </si>
  <si>
    <t>4 Cái/ Bộ</t>
  </si>
  <si>
    <t xml:space="preserve">Bộ khớp gối toàn phần có xi măng Mobio, với lót đệm mâm chày Vitamin E </t>
  </si>
  <si>
    <t>5 Cái/ Bộ</t>
  </si>
  <si>
    <r>
      <t> </t>
    </r>
    <r>
      <rPr>
        <b/>
        <i/>
        <sz val="13"/>
        <color theme="1"/>
        <rFont val="Times New Roman"/>
        <family val="1"/>
      </rPr>
      <t>6.4 Xương, sụn, khớp, gân nhân tạo</t>
    </r>
  </si>
  <si>
    <t>N06.04.000</t>
  </si>
  <si>
    <t>Thủy tinh thể nhân tạo đa tiêu cự, nhiễu xạ</t>
  </si>
  <si>
    <t>N06.03.010</t>
  </si>
  <si>
    <t xml:space="preserve">Thủy tinh thể nhân tạo mềm đơn tiêu cự, không ngậm nước, 4 càng </t>
  </si>
  <si>
    <t>Thuỷ tinh thể nhân tạo mềm, đơn tiêu, lọc tia UV</t>
  </si>
  <si>
    <t>Thuỷ tinh thể nhân tạo mềm đơn tiêu 1 mảnh, ngậm nước, 4 càng, kèm dụng cụ đặt nhân</t>
  </si>
  <si>
    <t xml:space="preserve">Thủy tinh thể nhân tạo mềm 3 tiêu </t>
  </si>
  <si>
    <t xml:space="preserve">Thủy tinh thể nhân tạo 2 tiêu cự </t>
  </si>
  <si>
    <t xml:space="preserve">Thủy tinh thể nhân tạo 5 tiêu cự </t>
  </si>
  <si>
    <t xml:space="preserve">Thủy tinh thể nhân tạo đơn tiêu cự, màu vàng </t>
  </si>
  <si>
    <t>Thuỷ tinh thể nhân tạo mềm, một mảnh, đơn tiêu cự, không ngậm nước, màu vàng</t>
  </si>
  <si>
    <t xml:space="preserve">Thủy tinh thể nhân tạo đơn tiêu, không màu </t>
  </si>
  <si>
    <t>Thuỷ tinh thể nhân tạo mềm đơn tiêu 1 mảnh, ngậm nước, càng chữ C, kèm dụng cụ đặt nhân</t>
  </si>
  <si>
    <t>N06.03.000</t>
  </si>
  <si>
    <t>N06.02.000</t>
  </si>
  <si>
    <t>N06.01.000</t>
  </si>
  <si>
    <t>N06.00.000</t>
  </si>
  <si>
    <t>N05.03.070</t>
  </si>
  <si>
    <t>Dao cắt hớt dưới niêm mạc đầu cách điện (Dùng cho đại tràng)</t>
  </si>
  <si>
    <t>N05.03.040</t>
  </si>
  <si>
    <t>Dao cắt hớt dưới niêm mạc đầu cách điện (Dùng cho dạ dày)</t>
  </si>
  <si>
    <t>Dao cắt hớt dưới niêm mạc hình núm có tưới rửa</t>
  </si>
  <si>
    <t>Tay dao cắt đốt đơn cực dùng 1 lần</t>
  </si>
  <si>
    <t>N05.03.050</t>
  </si>
  <si>
    <t>N05.03.020</t>
  </si>
  <si>
    <r>
      <t> </t>
    </r>
    <r>
      <rPr>
        <b/>
        <i/>
        <sz val="13"/>
        <color theme="1"/>
        <rFont val="Times New Roman"/>
        <family val="1"/>
      </rPr>
      <t>5.3. Dao phẫu thuật</t>
    </r>
  </si>
  <si>
    <t>N05.03.000</t>
  </si>
  <si>
    <t>N05.02.070</t>
  </si>
  <si>
    <t>N05.02.060</t>
  </si>
  <si>
    <t>N05.02.050</t>
  </si>
  <si>
    <t>N05.02.030</t>
  </si>
  <si>
    <t>N05.02.020</t>
  </si>
  <si>
    <r>
      <t> </t>
    </r>
    <r>
      <rPr>
        <b/>
        <i/>
        <sz val="13"/>
        <color theme="1"/>
        <rFont val="Times New Roman"/>
        <family val="1"/>
      </rPr>
      <t>5.2 Chỉ khâu</t>
    </r>
  </si>
  <si>
    <t>N05.02.000</t>
  </si>
  <si>
    <r>
      <t> </t>
    </r>
    <r>
      <rPr>
        <b/>
        <i/>
        <sz val="13"/>
        <color theme="1"/>
        <rFont val="Times New Roman"/>
        <family val="1"/>
      </rPr>
      <t>5.1 Kim khâu</t>
    </r>
  </si>
  <si>
    <t>N05.01.000</t>
  </si>
  <si>
    <t>N05.00.000</t>
  </si>
  <si>
    <t>N04.04.010</t>
  </si>
  <si>
    <t>N04.04.000</t>
  </si>
  <si>
    <t>N04.03.100</t>
  </si>
  <si>
    <t>30 bộ
/
thùng</t>
  </si>
  <si>
    <t>N04.03.020</t>
  </si>
  <si>
    <t>N04.03.030</t>
  </si>
  <si>
    <t>N04.03.090</t>
  </si>
  <si>
    <t>N04.03.040</t>
  </si>
  <si>
    <t>N04.03.000</t>
  </si>
  <si>
    <t>N04.02.060</t>
  </si>
  <si>
    <t>N04.02.030</t>
  </si>
  <si>
    <r>
      <t> </t>
    </r>
    <r>
      <rPr>
        <b/>
        <i/>
        <sz val="13"/>
        <color theme="1"/>
        <rFont val="Times New Roman"/>
        <family val="1"/>
      </rPr>
      <t>4.2 Ống dẫn lưu, ống hút</t>
    </r>
  </si>
  <si>
    <t>N04.02.000</t>
  </si>
  <si>
    <t>N04.01.090</t>
  </si>
  <si>
    <t>Ống thông tiểu 1 nhánh (Sonde nelaton ) vô trùng các số</t>
  </si>
  <si>
    <t>N04.01.050</t>
  </si>
  <si>
    <t>Sonde Foley 2 nhánh các số (12 - 24) Fr</t>
  </si>
  <si>
    <t>Sonde dạ dày silicon các số (10 - 20) FR lưu lấu ngày.</t>
  </si>
  <si>
    <t xml:space="preserve">Sonde dạ dày các số (10 - 20) Fr </t>
  </si>
  <si>
    <t>N04.01.020</t>
  </si>
  <si>
    <t>N04.01.000</t>
  </si>
  <si>
    <t>N03.07.070</t>
  </si>
  <si>
    <t>N03.07.060</t>
  </si>
  <si>
    <t>N03.07.080</t>
  </si>
  <si>
    <t>Bình dẫn lưu dịch màng phổi 1800ml có dây nối</t>
  </si>
  <si>
    <t>N03.07.030</t>
  </si>
  <si>
    <t>N03.07.000</t>
  </si>
  <si>
    <t>N03.06.050</t>
  </si>
  <si>
    <t>N03.06.030</t>
  </si>
  <si>
    <r>
      <t> </t>
    </r>
    <r>
      <rPr>
        <b/>
        <i/>
        <sz val="13"/>
        <color theme="1"/>
        <rFont val="Times New Roman"/>
        <family val="1"/>
      </rPr>
      <t>3.6. Găng tay</t>
    </r>
  </si>
  <si>
    <t>N03.06.000</t>
  </si>
  <si>
    <t>N03.05.030</t>
  </si>
  <si>
    <t>N03.05.020</t>
  </si>
  <si>
    <t>N03.05.010</t>
  </si>
  <si>
    <t>N03.05.000</t>
  </si>
  <si>
    <t>N03.04.010</t>
  </si>
  <si>
    <r>
      <t> </t>
    </r>
    <r>
      <rPr>
        <b/>
        <i/>
        <sz val="13"/>
        <color theme="1"/>
        <rFont val="Times New Roman"/>
        <family val="1"/>
      </rPr>
      <t>3.4 Kim châm cứu</t>
    </r>
  </si>
  <si>
    <t>N03.04.000</t>
  </si>
  <si>
    <t>N03.03.090</t>
  </si>
  <si>
    <t>N03.03.080</t>
  </si>
  <si>
    <t>N03.03.070</t>
  </si>
  <si>
    <t>Kim gây tê ngoài màng cứng có cánh cầm khi chọc  các cỡ</t>
  </si>
  <si>
    <t>N03.03.030</t>
  </si>
  <si>
    <t>N03.03.010</t>
  </si>
  <si>
    <r>
      <t> </t>
    </r>
    <r>
      <rPr>
        <b/>
        <i/>
        <sz val="13"/>
        <color theme="1"/>
        <rFont val="Times New Roman"/>
        <family val="1"/>
      </rPr>
      <t>3.3 Kim chọc dò, sinh thiết và các loại kim khác</t>
    </r>
  </si>
  <si>
    <t>N03.03.000</t>
  </si>
  <si>
    <t>N03.02.030</t>
  </si>
  <si>
    <t>N03.02.070</t>
  </si>
  <si>
    <t>N03.02.060</t>
  </si>
  <si>
    <t>N03.02.020</t>
  </si>
  <si>
    <r>
      <t> </t>
    </r>
    <r>
      <rPr>
        <b/>
        <i/>
        <sz val="13"/>
        <color theme="1"/>
        <rFont val="Times New Roman"/>
        <family val="1"/>
      </rPr>
      <t>3.2. Kim tiêm</t>
    </r>
  </si>
  <si>
    <t>N03.02.000</t>
  </si>
  <si>
    <t>N03.01.040</t>
  </si>
  <si>
    <t>N03.01.020</t>
  </si>
  <si>
    <t>Bơm tiêm nhựa 50 ml không kim (loại cho ăn)</t>
  </si>
  <si>
    <t>N03.01.000</t>
  </si>
  <si>
    <t>N03.00.000</t>
  </si>
  <si>
    <t>N02.04.060</t>
  </si>
  <si>
    <t>N02.04.050</t>
  </si>
  <si>
    <t>Hộp 20 miếng</t>
  </si>
  <si>
    <r>
      <t> </t>
    </r>
    <r>
      <rPr>
        <b/>
        <i/>
        <sz val="13"/>
        <color theme="1"/>
        <rFont val="Times New Roman"/>
        <family val="1"/>
      </rPr>
      <t>2.4. Vật liệu cầm máu, điều trị các vết tổn thương</t>
    </r>
  </si>
  <si>
    <t>N02.04.000</t>
  </si>
  <si>
    <t>N02.03.000</t>
  </si>
  <si>
    <t>N02.02.000</t>
  </si>
  <si>
    <t>N02.01.000</t>
  </si>
  <si>
    <t>N02.00.000</t>
  </si>
  <si>
    <t>N01.02.000</t>
  </si>
  <si>
    <t>N01.01.010</t>
  </si>
  <si>
    <t>N01.01.000</t>
  </si>
  <si>
    <t>N01.00.000</t>
  </si>
  <si>
    <t>STT</t>
  </si>
  <si>
    <t xml:space="preserve">Màng lọc thận áp lực thấp 1,5m2 </t>
  </si>
  <si>
    <t>Bộ nẹp khóa đầu trên xương đùi trái, phải dùng vít khóa đk 5.0,6.5,7.3/7.5 các cỡ</t>
  </si>
  <si>
    <t>Nẹp khóa đầu trên xương đùi trái, phải dùng vít khóa đk 5.0,7.3/7.5 các cỡ</t>
  </si>
  <si>
    <t>Mã VTBV
( bộ)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</si>
</sst>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_ * #,##0_ ;_ * \-#,##0_ ;_ * &quot;-&quot;??_ ;_ @_ "/>
    <numFmt numFmtId="166" formatCode="_(* #,##0_);_(* \(#,##0\);_(* &quot;-&quot;??_);_(@_)"/>
    <numFmt numFmtId="167" formatCode="_-* #,##0.00_-;\-* #,##0.00_-;_-* &quot;-&quot;??_-;_-@_-"/>
    <numFmt numFmtId="168" formatCode="_-* #,##0\ _₫_-;\-* #,##0\ _₫_-;_-* &quot;-&quot;??\ _₫_-;_-@_-"/>
    <numFmt numFmtId="169" formatCode="_-* #,##0.00\ _U_S_$_-;\-* #,##0.00\ _U_S_$_-;_-* &quot;-&quot;??\ _U_S_$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charset val="163"/>
      <scheme val="minor"/>
    </font>
    <font>
      <sz val="10"/>
      <name val="Microsoft Sans Serif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Times New Roman"/>
      <family val="2"/>
    </font>
    <font>
      <i/>
      <sz val="14"/>
      <color theme="1"/>
      <name val="Times New Roman"/>
      <family val="1"/>
    </font>
    <font>
      <sz val="14"/>
      <color theme="1"/>
      <name val="Times New Roman"/>
      <family val="2"/>
      <charset val="163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0"/>
      <color indexed="8"/>
      <name val="MS Sans Serif"/>
      <family val="2"/>
    </font>
    <font>
      <i/>
      <sz val="13"/>
      <color theme="1"/>
      <name val="Times New Roman"/>
      <family val="1"/>
    </font>
    <font>
      <sz val="11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RotisSansSerif"/>
      <family val="2"/>
    </font>
    <font>
      <sz val="10"/>
      <color rgb="FF000000"/>
      <name val="Times New Roman"/>
      <family val="1"/>
    </font>
    <font>
      <sz val="10"/>
      <color rgb="FF000000"/>
      <name val="VNI-Times"/>
    </font>
    <font>
      <sz val="10"/>
      <color theme="1"/>
      <name val="Calibri"/>
      <family val="2"/>
      <scheme val="minor"/>
    </font>
    <font>
      <sz val="11"/>
      <color theme="1"/>
      <name val="RotisSansSerif"/>
      <family val="2"/>
    </font>
    <font>
      <sz val="10"/>
      <color indexed="8"/>
      <name val="Arial"/>
      <family val="2"/>
      <charset val="163"/>
    </font>
    <font>
      <sz val="11"/>
      <color rgb="FF000000"/>
      <name val="맑은 고딕"/>
      <family val="3"/>
      <charset val="129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2" fillId="0" borderId="0"/>
    <xf numFmtId="0" fontId="9" fillId="0" borderId="0">
      <alignment vertical="top"/>
    </xf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10" fillId="0" borderId="0"/>
    <xf numFmtId="0" fontId="3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6" fillId="0" borderId="0">
      <alignment vertical="top"/>
    </xf>
    <xf numFmtId="0" fontId="7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10" fillId="0" borderId="0"/>
    <xf numFmtId="0" fontId="2" fillId="0" borderId="0"/>
    <xf numFmtId="0" fontId="11" fillId="0" borderId="0">
      <alignment vertical="top"/>
    </xf>
    <xf numFmtId="0" fontId="12" fillId="0" borderId="0"/>
    <xf numFmtId="0" fontId="13" fillId="0" borderId="0" applyFill="0"/>
    <xf numFmtId="0" fontId="2" fillId="0" borderId="0"/>
    <xf numFmtId="0" fontId="8" fillId="0" borderId="0"/>
    <xf numFmtId="0" fontId="2" fillId="0" borderId="0">
      <alignment vertical="top"/>
    </xf>
    <xf numFmtId="0" fontId="1" fillId="0" borderId="0"/>
    <xf numFmtId="0" fontId="2" fillId="0" borderId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43" fontId="2" fillId="0" borderId="0" applyFont="0" applyFill="0" applyBorder="0" applyAlignment="0" applyProtection="0"/>
    <xf numFmtId="0" fontId="22" fillId="0" borderId="0"/>
    <xf numFmtId="43" fontId="4" fillId="0" borderId="0" applyFont="0" applyFill="0" applyBorder="0" applyAlignment="0" applyProtection="0"/>
    <xf numFmtId="0" fontId="3" fillId="0" borderId="0">
      <alignment vertical="top"/>
    </xf>
    <xf numFmtId="0" fontId="2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167" fontId="3" fillId="0" borderId="0" applyFont="0" applyFill="0" applyBorder="0" applyAlignment="0" applyProtection="0">
      <alignment vertical="top"/>
    </xf>
    <xf numFmtId="0" fontId="2" fillId="0" borderId="0">
      <alignment vertical="top"/>
    </xf>
    <xf numFmtId="0" fontId="2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3" fillId="0" borderId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5" fillId="0" borderId="0" applyNumberFormat="0" applyFont="0" applyBorder="0" applyProtection="0"/>
    <xf numFmtId="0" fontId="1" fillId="0" borderId="0"/>
    <xf numFmtId="0" fontId="1" fillId="0" borderId="0"/>
    <xf numFmtId="0" fontId="13" fillId="0" borderId="0"/>
    <xf numFmtId="0" fontId="20" fillId="0" borderId="0"/>
    <xf numFmtId="0" fontId="8" fillId="0" borderId="0"/>
    <xf numFmtId="0" fontId="7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/>
    <xf numFmtId="0" fontId="1" fillId="0" borderId="0"/>
    <xf numFmtId="0" fontId="2" fillId="0" borderId="0"/>
    <xf numFmtId="0" fontId="4" fillId="0" borderId="0"/>
    <xf numFmtId="0" fontId="36" fillId="0" borderId="0"/>
    <xf numFmtId="0" fontId="8" fillId="0" borderId="0"/>
    <xf numFmtId="0" fontId="2" fillId="0" borderId="0">
      <alignment vertical="top"/>
    </xf>
    <xf numFmtId="0" fontId="7" fillId="0" borderId="0"/>
    <xf numFmtId="0" fontId="37" fillId="0" borderId="0"/>
    <xf numFmtId="0" fontId="7" fillId="0" borderId="0"/>
    <xf numFmtId="0" fontId="8" fillId="0" borderId="0"/>
    <xf numFmtId="0" fontId="2" fillId="0" borderId="0">
      <alignment vertical="top"/>
    </xf>
    <xf numFmtId="0" fontId="12" fillId="0" borderId="0"/>
    <xf numFmtId="0" fontId="1" fillId="0" borderId="0"/>
    <xf numFmtId="0" fontId="13" fillId="0" borderId="0" applyFill="0"/>
    <xf numFmtId="0" fontId="12" fillId="0" borderId="0"/>
    <xf numFmtId="0" fontId="3" fillId="0" borderId="0">
      <alignment vertical="top"/>
    </xf>
    <xf numFmtId="0" fontId="38" fillId="0" borderId="0">
      <alignment vertical="top"/>
    </xf>
    <xf numFmtId="0" fontId="39" fillId="0" borderId="0">
      <alignment vertical="center"/>
    </xf>
  </cellStyleXfs>
  <cellXfs count="219">
    <xf numFmtId="0" fontId="0" fillId="0" borderId="0" xfId="0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6" fillId="0" borderId="0" xfId="0" quotePrefix="1" applyFont="1" applyFill="1" applyAlignment="1">
      <alignment vertical="center"/>
    </xf>
    <xf numFmtId="0" fontId="16" fillId="0" borderId="0" xfId="0" applyFont="1" applyFill="1" applyAlignment="1">
      <alignment vertical="top" wrapText="1"/>
    </xf>
    <xf numFmtId="0" fontId="16" fillId="0" borderId="0" xfId="0" applyFont="1" applyFill="1" applyAlignment="1">
      <alignment horizontal="left" vertical="top" wrapText="1"/>
    </xf>
    <xf numFmtId="164" fontId="16" fillId="0" borderId="0" xfId="0" applyNumberFormat="1" applyFont="1" applyFill="1" applyAlignment="1">
      <alignment horizontal="right" vertical="top" wrapText="1" shrinkToFit="1"/>
    </xf>
    <xf numFmtId="0" fontId="16" fillId="0" borderId="0" xfId="0" applyFont="1" applyFill="1" applyAlignment="1">
      <alignment horizontal="center" vertical="top" wrapText="1"/>
    </xf>
    <xf numFmtId="165" fontId="16" fillId="0" borderId="0" xfId="1" applyNumberFormat="1" applyFont="1" applyFill="1" applyAlignment="1">
      <alignment horizontal="right" vertical="top" wrapText="1" shrinkToFit="1"/>
    </xf>
    <xf numFmtId="165" fontId="24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horizontal="left" vertical="top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vertical="top" wrapText="1"/>
    </xf>
    <xf numFmtId="164" fontId="25" fillId="0" borderId="0" xfId="0" applyNumberFormat="1" applyFont="1" applyFill="1" applyAlignment="1">
      <alignment horizontal="right" vertical="top" wrapText="1" shrinkToFit="1"/>
    </xf>
    <xf numFmtId="165" fontId="25" fillId="0" borderId="0" xfId="1" applyNumberFormat="1" applyFont="1" applyFill="1" applyAlignment="1">
      <alignment horizontal="right" vertical="top" wrapText="1" shrinkToFit="1"/>
    </xf>
    <xf numFmtId="0" fontId="23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3" fontId="14" fillId="0" borderId="0" xfId="0" applyNumberFormat="1" applyFont="1" applyFill="1" applyAlignment="1">
      <alignment horizontal="right" vertical="center" wrapText="1"/>
    </xf>
    <xf numFmtId="3" fontId="18" fillId="0" borderId="0" xfId="0" applyNumberFormat="1" applyFont="1" applyFill="1" applyAlignment="1">
      <alignment horizontal="right" vertical="center" wrapText="1"/>
    </xf>
    <xf numFmtId="3" fontId="18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3" fontId="26" fillId="0" borderId="1" xfId="0" applyNumberFormat="1" applyFont="1" applyFill="1" applyBorder="1" applyAlignment="1">
      <alignment vertical="center" wrapText="1"/>
    </xf>
    <xf numFmtId="3" fontId="26" fillId="0" borderId="1" xfId="0" applyNumberFormat="1" applyFont="1" applyFill="1" applyBorder="1" applyAlignment="1">
      <alignment horizontal="right" vertical="center" wrapText="1"/>
    </xf>
    <xf numFmtId="3" fontId="27" fillId="0" borderId="1" xfId="0" applyNumberFormat="1" applyFont="1" applyFill="1" applyBorder="1" applyAlignment="1">
      <alignment vertical="center" wrapText="1"/>
    </xf>
    <xf numFmtId="3" fontId="27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/>
    </xf>
    <xf numFmtId="0" fontId="14" fillId="0" borderId="0" xfId="0" applyFont="1" applyFill="1"/>
    <xf numFmtId="3" fontId="26" fillId="0" borderId="1" xfId="66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/>
    </xf>
    <xf numFmtId="0" fontId="26" fillId="0" borderId="1" xfId="0" quotePrefix="1" applyFont="1" applyFill="1" applyBorder="1" applyAlignment="1">
      <alignment horizontal="center" vertical="center" wrapText="1"/>
    </xf>
    <xf numFmtId="0" fontId="26" fillId="0" borderId="1" xfId="0" quotePrefix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19" fillId="0" borderId="0" xfId="0" applyFont="1" applyFill="1"/>
    <xf numFmtId="0" fontId="28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right" vertical="center" wrapText="1"/>
    </xf>
    <xf numFmtId="3" fontId="28" fillId="0" borderId="1" xfId="0" applyNumberFormat="1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vertical="center" wrapText="1"/>
    </xf>
    <xf numFmtId="0" fontId="28" fillId="0" borderId="1" xfId="79" applyFont="1" applyFill="1" applyBorder="1" applyAlignment="1">
      <alignment horizontal="left" vertical="center"/>
    </xf>
    <xf numFmtId="3" fontId="28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81" quotePrefix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 wrapText="1"/>
    </xf>
    <xf numFmtId="2" fontId="26" fillId="0" borderId="1" xfId="74" applyNumberFormat="1" applyFont="1" applyFill="1" applyBorder="1" applyAlignment="1">
      <alignment vertical="center" wrapText="1"/>
    </xf>
    <xf numFmtId="3" fontId="26" fillId="0" borderId="1" xfId="67" applyNumberFormat="1" applyFont="1" applyFill="1" applyBorder="1" applyAlignment="1">
      <alignment vertical="center" wrapText="1"/>
    </xf>
    <xf numFmtId="0" fontId="21" fillId="0" borderId="0" xfId="0" applyFont="1" applyFill="1"/>
    <xf numFmtId="3" fontId="30" fillId="0" borderId="1" xfId="0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166" fontId="26" fillId="0" borderId="1" xfId="73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1" fontId="26" fillId="0" borderId="1" xfId="6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left" vertical="center"/>
    </xf>
    <xf numFmtId="0" fontId="26" fillId="0" borderId="1" xfId="59" applyFont="1" applyFill="1" applyBorder="1" applyAlignment="1">
      <alignment horizontal="center" vertical="center" wrapText="1"/>
    </xf>
    <xf numFmtId="3" fontId="26" fillId="0" borderId="1" xfId="65" applyNumberFormat="1" applyFont="1" applyFill="1" applyBorder="1" applyAlignment="1">
      <alignment vertical="center" wrapText="1"/>
    </xf>
    <xf numFmtId="3" fontId="26" fillId="0" borderId="1" xfId="71" applyNumberFormat="1" applyFont="1" applyFill="1" applyBorder="1" applyAlignment="1">
      <alignment vertical="center" wrapText="1"/>
    </xf>
    <xf numFmtId="0" fontId="26" fillId="0" borderId="1" xfId="0" applyNumberFormat="1" applyFont="1" applyFill="1" applyBorder="1" applyAlignment="1">
      <alignment horizontal="left" vertical="center" wrapText="1" shrinkToFit="1"/>
    </xf>
    <xf numFmtId="0" fontId="26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0" quotePrefix="1" applyNumberFormat="1" applyFont="1" applyFill="1" applyBorder="1" applyAlignment="1">
      <alignment horizontal="left" vertical="center" wrapText="1" shrinkToFit="1"/>
    </xf>
    <xf numFmtId="0" fontId="26" fillId="0" borderId="1" xfId="59" applyFont="1" applyFill="1" applyBorder="1" applyAlignment="1">
      <alignment horizontal="left" vertical="center" wrapText="1"/>
    </xf>
    <xf numFmtId="0" fontId="26" fillId="0" borderId="1" xfId="81" quotePrefix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4" fontId="26" fillId="0" borderId="1" xfId="0" applyNumberFormat="1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 applyProtection="1">
      <alignment vertical="center" wrapText="1"/>
      <protection locked="0"/>
    </xf>
    <xf numFmtId="3" fontId="26" fillId="0" borderId="1" xfId="66" quotePrefix="1" applyNumberFormat="1" applyFont="1" applyFill="1" applyBorder="1" applyAlignment="1">
      <alignment vertical="center"/>
    </xf>
    <xf numFmtId="3" fontId="26" fillId="0" borderId="1" xfId="65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 shrinkToFit="1"/>
    </xf>
    <xf numFmtId="3" fontId="26" fillId="0" borderId="1" xfId="0" quotePrefix="1" applyNumberFormat="1" applyFont="1" applyFill="1" applyBorder="1" applyAlignment="1">
      <alignment horizontal="center" vertical="center" wrapText="1"/>
    </xf>
    <xf numFmtId="3" fontId="26" fillId="0" borderId="1" xfId="66" quotePrefix="1" applyNumberFormat="1" applyFont="1" applyFill="1" applyBorder="1" applyAlignment="1">
      <alignment vertical="center" wrapText="1"/>
    </xf>
    <xf numFmtId="3" fontId="26" fillId="0" borderId="1" xfId="66" applyNumberFormat="1" applyFont="1" applyFill="1" applyBorder="1" applyAlignment="1">
      <alignment vertical="center" wrapText="1"/>
    </xf>
    <xf numFmtId="3" fontId="26" fillId="0" borderId="1" xfId="62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3" fontId="18" fillId="0" borderId="0" xfId="0" applyNumberFormat="1" applyFont="1" applyFill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3" fontId="26" fillId="0" borderId="1" xfId="66" applyNumberFormat="1" applyFont="1" applyFill="1" applyBorder="1" applyAlignment="1">
      <alignment horizontal="left" vertical="center" wrapText="1"/>
    </xf>
    <xf numFmtId="0" fontId="26" fillId="0" borderId="1" xfId="5" quotePrefix="1" applyNumberFormat="1" applyFont="1" applyFill="1" applyBorder="1" applyAlignment="1" applyProtection="1">
      <alignment horizontal="left" vertical="top" wrapText="1"/>
    </xf>
    <xf numFmtId="0" fontId="26" fillId="0" borderId="1" xfId="0" quotePrefix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166" fontId="26" fillId="0" borderId="1" xfId="67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justify" vertical="center" wrapText="1"/>
    </xf>
    <xf numFmtId="0" fontId="26" fillId="0" borderId="1" xfId="7" applyFont="1" applyFill="1" applyBorder="1" applyAlignment="1">
      <alignment horizontal="left" vertical="center" wrapText="1"/>
    </xf>
    <xf numFmtId="0" fontId="26" fillId="0" borderId="1" xfId="95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vertical="top" wrapText="1"/>
    </xf>
    <xf numFmtId="0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166" fontId="26" fillId="0" borderId="1" xfId="94" applyNumberFormat="1" applyFont="1" applyFill="1" applyBorder="1" applyAlignment="1">
      <alignment horizontal="center" vertical="center" wrapText="1"/>
    </xf>
    <xf numFmtId="0" fontId="26" fillId="0" borderId="1" xfId="11" applyFont="1" applyFill="1" applyBorder="1" applyAlignment="1">
      <alignment horizontal="left" vertical="center" wrapText="1"/>
    </xf>
    <xf numFmtId="166" fontId="26" fillId="0" borderId="1" xfId="78" applyNumberFormat="1" applyFont="1" applyFill="1" applyBorder="1" applyAlignment="1">
      <alignment vertical="center" wrapText="1"/>
    </xf>
    <xf numFmtId="0" fontId="26" fillId="0" borderId="1" xfId="2" quotePrefix="1" applyFont="1" applyFill="1" applyBorder="1" applyAlignment="1">
      <alignment horizontal="left" vertical="center" wrapText="1"/>
    </xf>
    <xf numFmtId="166" fontId="26" fillId="0" borderId="1" xfId="94" applyNumberFormat="1" applyFont="1" applyFill="1" applyBorder="1" applyAlignment="1">
      <alignment horizontal="left" vertical="center" wrapText="1"/>
    </xf>
    <xf numFmtId="0" fontId="26" fillId="0" borderId="1" xfId="2" quotePrefix="1" applyFont="1" applyFill="1" applyBorder="1" applyAlignment="1">
      <alignment horizontal="center" vertical="center" wrapText="1"/>
    </xf>
    <xf numFmtId="0" fontId="26" fillId="0" borderId="1" xfId="0" quotePrefix="1" applyFont="1" applyFill="1" applyBorder="1" applyAlignment="1">
      <alignment horizontal="left" vertical="center" wrapText="1"/>
    </xf>
    <xf numFmtId="3" fontId="26" fillId="0" borderId="1" xfId="93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26" fillId="0" borderId="1" xfId="68" quotePrefix="1" applyFont="1" applyFill="1" applyBorder="1" applyAlignment="1">
      <alignment horizontal="center" vertical="center" wrapText="1"/>
    </xf>
    <xf numFmtId="166" fontId="26" fillId="0" borderId="1" xfId="92" applyNumberFormat="1" applyFont="1" applyFill="1" applyBorder="1" applyAlignment="1">
      <alignment horizontal="center" vertical="center" wrapText="1"/>
    </xf>
    <xf numFmtId="3" fontId="26" fillId="0" borderId="1" xfId="66" quotePrefix="1" applyNumberFormat="1" applyFont="1" applyFill="1" applyBorder="1" applyAlignment="1">
      <alignment horizontal="center" vertical="center" wrapText="1"/>
    </xf>
    <xf numFmtId="0" fontId="26" fillId="0" borderId="1" xfId="47" applyFont="1" applyFill="1" applyBorder="1" applyAlignment="1">
      <alignment horizontal="center" vertical="center" wrapText="1"/>
    </xf>
    <xf numFmtId="3" fontId="26" fillId="0" borderId="1" xfId="0" quotePrefix="1" applyNumberFormat="1" applyFont="1" applyFill="1" applyBorder="1" applyAlignment="1">
      <alignment vertical="center" wrapText="1"/>
    </xf>
    <xf numFmtId="3" fontId="26" fillId="0" borderId="1" xfId="66" quotePrefix="1" applyNumberFormat="1" applyFont="1" applyFill="1" applyBorder="1" applyAlignment="1">
      <alignment horizontal="center" vertical="center"/>
    </xf>
    <xf numFmtId="0" fontId="26" fillId="0" borderId="1" xfId="40" applyFont="1" applyFill="1" applyBorder="1" applyAlignment="1">
      <alignment horizontal="center" vertical="center" wrapText="1"/>
    </xf>
    <xf numFmtId="166" fontId="26" fillId="0" borderId="1" xfId="78" applyNumberFormat="1" applyFont="1" applyFill="1" applyBorder="1" applyAlignment="1">
      <alignment horizontal="center" vertical="center" wrapText="1"/>
    </xf>
    <xf numFmtId="166" fontId="26" fillId="0" borderId="1" xfId="78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left" vertical="center" wrapText="1"/>
    </xf>
    <xf numFmtId="0" fontId="26" fillId="0" borderId="1" xfId="79" applyFont="1" applyFill="1" applyBorder="1" applyAlignment="1">
      <alignment horizontal="left" vertical="center" wrapText="1"/>
    </xf>
    <xf numFmtId="0" fontId="26" fillId="0" borderId="1" xfId="69" applyFont="1" applyFill="1" applyBorder="1" applyAlignment="1">
      <alignment vertical="center" wrapText="1"/>
    </xf>
    <xf numFmtId="165" fontId="26" fillId="0" borderId="1" xfId="78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wrapText="1"/>
    </xf>
    <xf numFmtId="0" fontId="26" fillId="0" borderId="1" xfId="6" applyFont="1" applyFill="1" applyBorder="1" applyAlignment="1">
      <alignment horizontal="center" vertical="center" wrapText="1"/>
    </xf>
    <xf numFmtId="0" fontId="26" fillId="0" borderId="1" xfId="7" applyFont="1" applyFill="1" applyBorder="1" applyAlignment="1">
      <alignment vertical="center" wrapText="1"/>
    </xf>
    <xf numFmtId="1" fontId="26" fillId="0" borderId="1" xfId="62" applyNumberFormat="1" applyFont="1" applyFill="1" applyBorder="1" applyAlignment="1">
      <alignment horizontal="left" vertical="center" wrapText="1"/>
    </xf>
    <xf numFmtId="1" fontId="26" fillId="0" borderId="1" xfId="62" applyNumberFormat="1" applyFont="1" applyFill="1" applyBorder="1" applyAlignment="1">
      <alignment vertical="center" wrapText="1"/>
    </xf>
    <xf numFmtId="3" fontId="26" fillId="0" borderId="1" xfId="68" applyNumberFormat="1" applyFont="1" applyFill="1" applyBorder="1" applyAlignment="1">
      <alignment vertical="center" wrapText="1"/>
    </xf>
    <xf numFmtId="3" fontId="26" fillId="0" borderId="1" xfId="68" applyNumberFormat="1" applyFont="1" applyFill="1" applyBorder="1" applyAlignment="1">
      <alignment horizontal="center" vertical="center" wrapText="1"/>
    </xf>
    <xf numFmtId="1" fontId="26" fillId="0" borderId="1" xfId="62" quotePrefix="1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26" fillId="0" borderId="1" xfId="0" quotePrefix="1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center" vertical="top" wrapText="1"/>
    </xf>
    <xf numFmtId="0" fontId="27" fillId="0" borderId="1" xfId="59" applyFont="1" applyFill="1" applyBorder="1" applyAlignment="1">
      <alignment vertical="center"/>
    </xf>
    <xf numFmtId="0" fontId="26" fillId="0" borderId="1" xfId="72" applyFont="1" applyFill="1" applyBorder="1" applyAlignment="1">
      <alignment horizontal="left" vertical="center" wrapText="1"/>
    </xf>
    <xf numFmtId="3" fontId="26" fillId="0" borderId="1" xfId="18" applyNumberFormat="1" applyFont="1" applyFill="1" applyBorder="1" applyAlignment="1">
      <alignment horizontal="center" vertical="center" wrapText="1"/>
    </xf>
    <xf numFmtId="0" fontId="26" fillId="0" borderId="1" xfId="72" quotePrefix="1" applyFont="1" applyFill="1" applyBorder="1" applyAlignment="1">
      <alignment horizontal="center" vertical="center" wrapText="1"/>
    </xf>
    <xf numFmtId="0" fontId="26" fillId="0" borderId="1" xfId="88" applyFont="1" applyFill="1" applyBorder="1" applyAlignment="1">
      <alignment vertical="center" wrapText="1"/>
    </xf>
    <xf numFmtId="166" fontId="26" fillId="0" borderId="1" xfId="83" applyNumberFormat="1" applyFont="1" applyFill="1" applyBorder="1" applyAlignment="1">
      <alignment horizontal="center" vertical="center" wrapText="1"/>
    </xf>
    <xf numFmtId="0" fontId="26" fillId="0" borderId="1" xfId="87" applyFont="1" applyFill="1" applyBorder="1" applyAlignment="1">
      <alignment horizontal="left" vertical="center" wrapText="1"/>
    </xf>
    <xf numFmtId="0" fontId="26" fillId="0" borderId="1" xfId="86" applyFont="1" applyFill="1" applyBorder="1" applyAlignment="1">
      <alignment vertical="center" wrapText="1"/>
    </xf>
    <xf numFmtId="0" fontId="26" fillId="0" borderId="1" xfId="85" applyFont="1" applyFill="1" applyBorder="1" applyAlignment="1">
      <alignment horizontal="left" vertical="center" wrapText="1"/>
    </xf>
    <xf numFmtId="0" fontId="26" fillId="0" borderId="1" xfId="27" applyFont="1" applyFill="1" applyBorder="1" applyAlignment="1">
      <alignment vertical="center" wrapText="1"/>
    </xf>
    <xf numFmtId="0" fontId="26" fillId="0" borderId="1" xfId="84" applyFont="1" applyFill="1" applyBorder="1" applyAlignment="1">
      <alignment vertical="center" wrapText="1"/>
    </xf>
    <xf numFmtId="0" fontId="26" fillId="0" borderId="1" xfId="41" applyFont="1" applyFill="1" applyBorder="1" applyAlignment="1">
      <alignment horizontal="left" vertical="center" wrapText="1"/>
    </xf>
    <xf numFmtId="3" fontId="26" fillId="0" borderId="1" xfId="65" applyNumberFormat="1" applyFont="1" applyFill="1" applyBorder="1" applyAlignment="1">
      <alignment horizontal="right" vertical="center" wrapText="1"/>
    </xf>
    <xf numFmtId="49" fontId="26" fillId="0" borderId="1" xfId="0" quotePrefix="1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left" vertical="center" wrapText="1"/>
    </xf>
    <xf numFmtId="3" fontId="27" fillId="0" borderId="1" xfId="0" quotePrefix="1" applyNumberFormat="1" applyFont="1" applyFill="1" applyBorder="1" applyAlignment="1">
      <alignment horizontal="center" vertical="center" wrapText="1"/>
    </xf>
    <xf numFmtId="3" fontId="26" fillId="0" borderId="1" xfId="76" applyNumberFormat="1" applyFont="1" applyFill="1" applyBorder="1" applyAlignment="1">
      <alignment vertical="center" wrapText="1"/>
    </xf>
    <xf numFmtId="3" fontId="26" fillId="0" borderId="1" xfId="75" applyNumberFormat="1" applyFont="1" applyFill="1" applyBorder="1" applyAlignment="1">
      <alignment vertical="center" wrapText="1"/>
    </xf>
    <xf numFmtId="0" fontId="27" fillId="0" borderId="1" xfId="0" quotePrefix="1" applyFont="1" applyFill="1" applyBorder="1" applyAlignment="1">
      <alignment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6" fillId="0" borderId="1" xfId="82" applyFont="1" applyFill="1" applyBorder="1" applyAlignment="1">
      <alignment horizontal="left" vertical="center" wrapText="1"/>
    </xf>
    <xf numFmtId="0" fontId="26" fillId="0" borderId="1" xfId="69" applyFont="1" applyFill="1" applyBorder="1" applyAlignment="1">
      <alignment horizontal="left" vertical="center" wrapText="1"/>
    </xf>
    <xf numFmtId="166" fontId="27" fillId="0" borderId="1" xfId="78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6" fillId="0" borderId="1" xfId="82" quotePrefix="1" applyFont="1" applyFill="1" applyBorder="1" applyAlignment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Fill="1" applyBorder="1" applyAlignment="1">
      <alignment horizontal="left" vertical="center" wrapText="1" shrinkToFit="1"/>
    </xf>
    <xf numFmtId="165" fontId="26" fillId="0" borderId="1" xfId="67" applyNumberFormat="1" applyFont="1" applyFill="1" applyBorder="1" applyAlignment="1">
      <alignment vertical="center"/>
    </xf>
    <xf numFmtId="3" fontId="26" fillId="0" borderId="1" xfId="77" applyNumberFormat="1" applyFont="1" applyFill="1" applyBorder="1" applyAlignment="1">
      <alignment vertical="center" wrapText="1"/>
    </xf>
    <xf numFmtId="3" fontId="27" fillId="0" borderId="1" xfId="67" applyNumberFormat="1" applyFont="1" applyFill="1" applyBorder="1" applyAlignment="1">
      <alignment vertical="center" wrapText="1"/>
    </xf>
    <xf numFmtId="0" fontId="26" fillId="0" borderId="1" xfId="62" quotePrefix="1" applyFont="1" applyFill="1" applyBorder="1" applyAlignment="1">
      <alignment horizontal="left" vertical="center" wrapText="1"/>
    </xf>
    <xf numFmtId="0" fontId="26" fillId="0" borderId="1" xfId="62" applyFont="1" applyFill="1" applyBorder="1" applyAlignment="1">
      <alignment horizontal="center" vertical="center" wrapText="1"/>
    </xf>
    <xf numFmtId="0" fontId="26" fillId="0" borderId="1" xfId="62" applyFont="1" applyFill="1" applyBorder="1" applyAlignment="1">
      <alignment horizontal="left" vertical="center" wrapText="1"/>
    </xf>
    <xf numFmtId="0" fontId="26" fillId="0" borderId="1" xfId="82" applyFont="1" applyFill="1" applyBorder="1" applyAlignment="1">
      <alignment horizontal="right" vertical="center" wrapText="1"/>
    </xf>
    <xf numFmtId="0" fontId="26" fillId="0" borderId="1" xfId="82" applyFont="1" applyFill="1" applyBorder="1" applyAlignment="1">
      <alignment horizontal="center" vertical="center" wrapText="1"/>
    </xf>
    <xf numFmtId="3" fontId="26" fillId="0" borderId="1" xfId="70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2" fontId="26" fillId="0" borderId="1" xfId="91" applyNumberFormat="1" applyFont="1" applyFill="1" applyBorder="1" applyAlignment="1">
      <alignment horizontal="left" vertical="center" wrapText="1"/>
    </xf>
    <xf numFmtId="37" fontId="26" fillId="0" borderId="1" xfId="78" applyNumberFormat="1" applyFont="1" applyFill="1" applyBorder="1" applyAlignment="1">
      <alignment horizontal="right" vertical="center" wrapText="1"/>
    </xf>
    <xf numFmtId="0" fontId="26" fillId="0" borderId="1" xfId="91" applyFont="1" applyFill="1" applyBorder="1" applyAlignment="1">
      <alignment horizontal="left" vertical="center" wrapText="1"/>
    </xf>
    <xf numFmtId="0" fontId="26" fillId="0" borderId="1" xfId="90" applyFont="1" applyFill="1" applyBorder="1" applyAlignment="1">
      <alignment horizontal="center" vertical="center" wrapText="1"/>
    </xf>
    <xf numFmtId="0" fontId="26" fillId="0" borderId="1" xfId="89" applyFont="1" applyFill="1" applyBorder="1" applyAlignment="1">
      <alignment horizontal="center" vertical="center" wrapText="1"/>
    </xf>
    <xf numFmtId="0" fontId="26" fillId="0" borderId="1" xfId="7" applyFont="1" applyFill="1" applyBorder="1" applyAlignment="1">
      <alignment horizontal="center" vertical="center" wrapText="1"/>
    </xf>
    <xf numFmtId="0" fontId="26" fillId="0" borderId="1" xfId="6" applyFont="1" applyFill="1" applyBorder="1" applyAlignment="1">
      <alignment vertical="center" wrapText="1"/>
    </xf>
    <xf numFmtId="0" fontId="26" fillId="0" borderId="1" xfId="6" applyFont="1" applyFill="1" applyBorder="1" applyAlignment="1">
      <alignment horizontal="left" vertical="center" wrapText="1"/>
    </xf>
    <xf numFmtId="49" fontId="26" fillId="0" borderId="1" xfId="89" applyNumberFormat="1" applyFont="1" applyFill="1" applyBorder="1" applyAlignment="1">
      <alignment horizontal="left" vertical="center" wrapText="1"/>
    </xf>
    <xf numFmtId="0" fontId="27" fillId="0" borderId="1" xfId="72" applyFont="1" applyFill="1" applyBorder="1" applyAlignment="1">
      <alignment vertical="center"/>
    </xf>
    <xf numFmtId="0" fontId="26" fillId="0" borderId="1" xfId="62" applyFont="1" applyFill="1" applyBorder="1" applyAlignment="1">
      <alignment vertical="center" wrapText="1"/>
    </xf>
    <xf numFmtId="3" fontId="26" fillId="0" borderId="1" xfId="82" quotePrefix="1" applyNumberFormat="1" applyFont="1" applyFill="1" applyBorder="1" applyAlignment="1">
      <alignment horizontal="left" vertical="center" wrapText="1"/>
    </xf>
    <xf numFmtId="3" fontId="26" fillId="0" borderId="1" xfId="75" applyNumberFormat="1" applyFont="1" applyFill="1" applyBorder="1" applyAlignment="1">
      <alignment horizontal="right" vertical="center"/>
    </xf>
    <xf numFmtId="0" fontId="26" fillId="0" borderId="1" xfId="2" applyFont="1" applyFill="1" applyBorder="1" applyAlignment="1">
      <alignment vertical="center" wrapText="1"/>
    </xf>
    <xf numFmtId="0" fontId="26" fillId="0" borderId="1" xfId="75" applyFont="1" applyFill="1" applyBorder="1" applyAlignment="1">
      <alignment horizontal="center" vertical="center" wrapText="1"/>
    </xf>
    <xf numFmtId="168" fontId="26" fillId="0" borderId="1" xfId="67" applyNumberFormat="1" applyFont="1" applyFill="1" applyBorder="1" applyAlignment="1">
      <alignment horizontal="center" vertical="center" wrapText="1"/>
    </xf>
    <xf numFmtId="0" fontId="27" fillId="0" borderId="1" xfId="81" quotePrefix="1" applyFont="1" applyFill="1" applyBorder="1" applyAlignment="1">
      <alignment vertical="center" wrapText="1"/>
    </xf>
    <xf numFmtId="49" fontId="26" fillId="0" borderId="1" xfId="67" applyNumberFormat="1" applyFont="1" applyFill="1" applyBorder="1" applyAlignment="1">
      <alignment horizontal="center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0" fontId="26" fillId="0" borderId="1" xfId="80" quotePrefix="1" applyNumberFormat="1" applyFont="1" applyFill="1" applyBorder="1" applyAlignment="1">
      <alignment vertical="center" wrapText="1"/>
    </xf>
    <xf numFmtId="0" fontId="26" fillId="0" borderId="1" xfId="80" quotePrefix="1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</cellXfs>
  <cellStyles count="163">
    <cellStyle name="Comma" xfId="1" builtinId="3"/>
    <cellStyle name="Comma [0]" xfId="76" builtinId="6"/>
    <cellStyle name="Comma [0] 2" xfId="66"/>
    <cellStyle name="Comma 10" xfId="13"/>
    <cellStyle name="Comma 10 2" xfId="78"/>
    <cellStyle name="Comma 10 2 3" xfId="83"/>
    <cellStyle name="Comma 104 2" xfId="5"/>
    <cellStyle name="Comma 11" xfId="96"/>
    <cellStyle name="Comma 12" xfId="97"/>
    <cellStyle name="Comma 13" xfId="98"/>
    <cellStyle name="Comma 14" xfId="99"/>
    <cellStyle name="Comma 14 2" xfId="100"/>
    <cellStyle name="Comma 15" xfId="67"/>
    <cellStyle name="Comma 16" xfId="101"/>
    <cellStyle name="Comma 16 3" xfId="14"/>
    <cellStyle name="Comma 17" xfId="102"/>
    <cellStyle name="Comma 18" xfId="103"/>
    <cellStyle name="Comma 19" xfId="104"/>
    <cellStyle name="Comma 2" xfId="10"/>
    <cellStyle name="Comma 2 2" xfId="105"/>
    <cellStyle name="Comma 2 2 3" xfId="80"/>
    <cellStyle name="Comma 2 3" xfId="106"/>
    <cellStyle name="Comma 2 4" xfId="107"/>
    <cellStyle name="Comma 2 5" xfId="108"/>
    <cellStyle name="Comma 2 6" xfId="94"/>
    <cellStyle name="Comma 20" xfId="109"/>
    <cellStyle name="Comma 21" xfId="110"/>
    <cellStyle name="Comma 22" xfId="111"/>
    <cellStyle name="Comma 23" xfId="112"/>
    <cellStyle name="Comma 24" xfId="113"/>
    <cellStyle name="Comma 25" xfId="114"/>
    <cellStyle name="Comma 26" xfId="115"/>
    <cellStyle name="Comma 27" xfId="116"/>
    <cellStyle name="Comma 28" xfId="117"/>
    <cellStyle name="Comma 29" xfId="118"/>
    <cellStyle name="Comma 3" xfId="92"/>
    <cellStyle name="Comma 3 2" xfId="119"/>
    <cellStyle name="Comma 30" xfId="120"/>
    <cellStyle name="Comma 31" xfId="121"/>
    <cellStyle name="Comma 32" xfId="122"/>
    <cellStyle name="Comma 33" xfId="123"/>
    <cellStyle name="Comma 34" xfId="124"/>
    <cellStyle name="Comma 35" xfId="125"/>
    <cellStyle name="Comma 36" xfId="126"/>
    <cellStyle name="Comma 37" xfId="127"/>
    <cellStyle name="Comma 38" xfId="128"/>
    <cellStyle name="Comma 4" xfId="65"/>
    <cellStyle name="Comma 5" xfId="129"/>
    <cellStyle name="Comma 6" xfId="130"/>
    <cellStyle name="Comma 6 9" xfId="73"/>
    <cellStyle name="Comma 7" xfId="131"/>
    <cellStyle name="Comma 8" xfId="132"/>
    <cellStyle name="Comma 9" xfId="71"/>
    <cellStyle name="Ledger 17 x 11 in" xfId="133"/>
    <cellStyle name="Normal" xfId="0" builtinId="0"/>
    <cellStyle name="Normal - Style1 2" xfId="60"/>
    <cellStyle name="Normal 10 2 4 2" xfId="134"/>
    <cellStyle name="Normal 10 3" xfId="6"/>
    <cellStyle name="Normal 101" xfId="36"/>
    <cellStyle name="Normal 103" xfId="34"/>
    <cellStyle name="Normal 104" xfId="35"/>
    <cellStyle name="Normal 105" xfId="30"/>
    <cellStyle name="Normal 106" xfId="26"/>
    <cellStyle name="Normal 107" xfId="23"/>
    <cellStyle name="Normal 108" xfId="24"/>
    <cellStyle name="Normal 109" xfId="54"/>
    <cellStyle name="Normal 11" xfId="39"/>
    <cellStyle name="Normal 11 2" xfId="135"/>
    <cellStyle name="Normal 11 2 2" xfId="136"/>
    <cellStyle name="Normal 111" xfId="52"/>
    <cellStyle name="Normal 12" xfId="12"/>
    <cellStyle name="Normal 131" xfId="69"/>
    <cellStyle name="Normal 131 2" xfId="137"/>
    <cellStyle name="Normal 14" xfId="61"/>
    <cellStyle name="Normal 14 2" xfId="138"/>
    <cellStyle name="Normal 16" xfId="139"/>
    <cellStyle name="Normal 18 2 7 2" xfId="20"/>
    <cellStyle name="Normal 2" xfId="140"/>
    <cellStyle name="Normal 2 10" xfId="141"/>
    <cellStyle name="Normal 2 10 2" xfId="142"/>
    <cellStyle name="Normal 2 10 3" xfId="56"/>
    <cellStyle name="Normal 2 11" xfId="68"/>
    <cellStyle name="Normal 2 11 2" xfId="7"/>
    <cellStyle name="Normal 2 14" xfId="143"/>
    <cellStyle name="Normal 2 15" xfId="21"/>
    <cellStyle name="Normal 2 16" xfId="144"/>
    <cellStyle name="Normal 2 2" xfId="145"/>
    <cellStyle name="Normal 2 2 2" xfId="146"/>
    <cellStyle name="Normal 2 2 2 10" xfId="18"/>
    <cellStyle name="Normal 2 2 2 2" xfId="147"/>
    <cellStyle name="Normal 2 2 3" xfId="148"/>
    <cellStyle name="Normal 2 2 5" xfId="40"/>
    <cellStyle name="Normal 2 2 5 3" xfId="43"/>
    <cellStyle name="Normal 2 2 5 4" xfId="72"/>
    <cellStyle name="Normal 2 2 7 3" xfId="19"/>
    <cellStyle name="Normal 2 3" xfId="62"/>
    <cellStyle name="Normal 2 3 2" xfId="149"/>
    <cellStyle name="Normal 2 3 3" xfId="150"/>
    <cellStyle name="Normal 2 3 4" xfId="151"/>
    <cellStyle name="Normal 2 4" xfId="152"/>
    <cellStyle name="Normal 2 5" xfId="153"/>
    <cellStyle name="Normal 2 6" xfId="57"/>
    <cellStyle name="Normal 20" xfId="17"/>
    <cellStyle name="Normal 20 2" xfId="70"/>
    <cellStyle name="Normal 22" xfId="154"/>
    <cellStyle name="Normal 24" xfId="59"/>
    <cellStyle name="Normal 29" xfId="51"/>
    <cellStyle name="Normal 3" xfId="4"/>
    <cellStyle name="Normal 3 2" xfId="75"/>
    <cellStyle name="Normal 3 3" xfId="2"/>
    <cellStyle name="Normal 3 4" xfId="81"/>
    <cellStyle name="Normal 3 5" xfId="155"/>
    <cellStyle name="Normal 36" xfId="63"/>
    <cellStyle name="Normal 4" xfId="3"/>
    <cellStyle name="Normal 4 2" xfId="9"/>
    <cellStyle name="Normal 4 2 2" xfId="82"/>
    <cellStyle name="Normal 4 2 2 2" xfId="89"/>
    <cellStyle name="Normal 4 3" xfId="58"/>
    <cellStyle name="Normal 4 3 2" xfId="156"/>
    <cellStyle name="Normal 4 4" xfId="157"/>
    <cellStyle name="Normal 4 4 2" xfId="25"/>
    <cellStyle name="Normal 4 8" xfId="47"/>
    <cellStyle name="Normal 43" xfId="158"/>
    <cellStyle name="Normal 46" xfId="88"/>
    <cellStyle name="Normal 47" xfId="87"/>
    <cellStyle name="Normal 5" xfId="50"/>
    <cellStyle name="Normal 5 2" xfId="91"/>
    <cellStyle name="Normal 5 3" xfId="11"/>
    <cellStyle name="Normal 52" xfId="84"/>
    <cellStyle name="Normal 53" xfId="41"/>
    <cellStyle name="Normal 55" xfId="44"/>
    <cellStyle name="Normal 56" xfId="45"/>
    <cellStyle name="Normal 57" xfId="27"/>
    <cellStyle name="Normal 6" xfId="64"/>
    <cellStyle name="Normal 61" xfId="86"/>
    <cellStyle name="Normal 62" xfId="85"/>
    <cellStyle name="Normal 65" xfId="55"/>
    <cellStyle name="Normal 67" xfId="38"/>
    <cellStyle name="Normal 7" xfId="159"/>
    <cellStyle name="Normal 73" xfId="42"/>
    <cellStyle name="Normal 77" xfId="46"/>
    <cellStyle name="Normal 78" xfId="49"/>
    <cellStyle name="Normal 79" xfId="48"/>
    <cellStyle name="Normal 8" xfId="8"/>
    <cellStyle name="Normal 8 2" xfId="95"/>
    <cellStyle name="Normal 81" xfId="15"/>
    <cellStyle name="Normal 88" xfId="16"/>
    <cellStyle name="Normal 9 3" xfId="53"/>
    <cellStyle name="Normal 91" xfId="29"/>
    <cellStyle name="Normal 92" xfId="31"/>
    <cellStyle name="Normal 95" xfId="32"/>
    <cellStyle name="Normal 96" xfId="22"/>
    <cellStyle name="Normal 97" xfId="37"/>
    <cellStyle name="Normal 98" xfId="33"/>
    <cellStyle name="Normal_Sheet1 2 2" xfId="74"/>
    <cellStyle name="Normal_Sheet1 2 3" xfId="90"/>
    <cellStyle name="Normal_Sheet1 3" xfId="79"/>
    <cellStyle name="Normal_Sheet1_2" xfId="93"/>
    <cellStyle name="Percent" xfId="77" builtinId="5"/>
    <cellStyle name="Style 1" xfId="160"/>
    <cellStyle name="Style 1 2" xfId="161"/>
    <cellStyle name="Style 1 3" xfId="28"/>
    <cellStyle name="표준 2 2" xfId="1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VnToolsExcel/VnTools-Excel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VND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tabSelected="1" zoomScale="80" zoomScaleNormal="80" zoomScaleSheetLayoutView="80" workbookViewId="0">
      <selection activeCell="K753" sqref="K753"/>
    </sheetView>
  </sheetViews>
  <sheetFormatPr defaultColWidth="9.140625" defaultRowHeight="18.75"/>
  <cols>
    <col min="1" max="1" width="4.7109375" style="32" customWidth="1"/>
    <col min="2" max="2" width="10.42578125" style="32" customWidth="1"/>
    <col min="3" max="3" width="11.7109375" style="32" customWidth="1"/>
    <col min="4" max="4" width="13.5703125" style="31" customWidth="1"/>
    <col min="5" max="5" width="19.42578125" style="37" customWidth="1"/>
    <col min="6" max="6" width="17.5703125" style="37" customWidth="1"/>
    <col min="7" max="7" width="8.5703125" style="31" customWidth="1"/>
    <col min="8" max="8" width="8" style="31" customWidth="1"/>
    <col min="9" max="9" width="9.140625" style="36" customWidth="1"/>
    <col min="10" max="10" width="13.5703125" style="35" customWidth="1"/>
    <col min="11" max="11" width="13.7109375" style="34" customWidth="1"/>
    <col min="12" max="12" width="15.5703125" style="33" customWidth="1"/>
    <col min="13" max="13" width="25.42578125" style="32" customWidth="1"/>
    <col min="14" max="14" width="11.140625" style="31" customWidth="1"/>
    <col min="15" max="15" width="9.42578125" style="31" customWidth="1"/>
    <col min="16" max="16" width="9.28515625" style="31" customWidth="1"/>
    <col min="17" max="16384" width="9.140625" style="30"/>
  </cols>
  <sheetData>
    <row r="1" spans="1:16" s="9" customFormat="1" ht="24" customHeight="1">
      <c r="A1" s="6" t="s">
        <v>17</v>
      </c>
      <c r="B1" s="4"/>
      <c r="C1" s="4"/>
      <c r="D1" s="10"/>
      <c r="E1" s="10"/>
      <c r="I1" s="11"/>
      <c r="J1" s="3"/>
      <c r="K1" s="3"/>
      <c r="L1" s="3"/>
      <c r="N1" s="11"/>
    </row>
    <row r="2" spans="1:16" s="9" customFormat="1" ht="24" customHeight="1">
      <c r="A2" s="6" t="s">
        <v>18</v>
      </c>
      <c r="B2" s="4"/>
      <c r="C2" s="4"/>
      <c r="D2" s="10"/>
      <c r="E2" s="10"/>
      <c r="I2" s="11"/>
      <c r="J2" s="3"/>
      <c r="K2" s="3"/>
      <c r="L2" s="3"/>
      <c r="N2" s="11"/>
    </row>
    <row r="3" spans="1:16" s="9" customFormat="1" ht="24" customHeight="1">
      <c r="A3" s="6" t="s">
        <v>19</v>
      </c>
      <c r="B3" s="4"/>
      <c r="C3" s="4"/>
      <c r="D3" s="10"/>
      <c r="E3" s="10"/>
      <c r="I3" s="11"/>
      <c r="J3" s="10"/>
      <c r="K3" s="10"/>
      <c r="L3" s="10"/>
    </row>
    <row r="4" spans="1:16" s="9" customFormat="1" ht="15.75">
      <c r="B4" s="4"/>
      <c r="C4" s="4"/>
      <c r="D4" s="10"/>
      <c r="E4" s="10"/>
      <c r="I4" s="11"/>
      <c r="M4" s="10"/>
      <c r="O4" s="10"/>
    </row>
    <row r="5" spans="1:16" s="9" customFormat="1" ht="26.25" customHeight="1">
      <c r="B5" s="4"/>
      <c r="C5" s="4"/>
      <c r="D5" s="10"/>
      <c r="F5" s="218" t="s">
        <v>755</v>
      </c>
      <c r="G5" s="218"/>
      <c r="H5" s="218"/>
      <c r="I5" s="218"/>
      <c r="N5" s="10"/>
      <c r="O5" s="10"/>
      <c r="P5" s="10"/>
    </row>
    <row r="6" spans="1:16" s="9" customFormat="1" ht="27" customHeight="1">
      <c r="B6" s="4"/>
      <c r="C6" s="4"/>
      <c r="D6" s="10"/>
      <c r="F6" s="10"/>
      <c r="G6" s="3" t="s">
        <v>750</v>
      </c>
      <c r="H6" s="12"/>
      <c r="N6" s="10"/>
      <c r="O6" s="10"/>
      <c r="P6" s="10"/>
    </row>
    <row r="7" spans="1:16" s="9" customFormat="1" ht="15.75">
      <c r="E7" s="10"/>
      <c r="G7" s="12"/>
      <c r="H7" s="12"/>
      <c r="I7" s="11"/>
      <c r="J7" s="13"/>
      <c r="K7" s="13"/>
      <c r="L7" s="13"/>
      <c r="M7" s="10"/>
      <c r="N7" s="10"/>
      <c r="O7" s="10"/>
      <c r="P7" s="10"/>
    </row>
    <row r="8" spans="1:16" s="9" customFormat="1" ht="15.75">
      <c r="A8" s="6" t="s">
        <v>756</v>
      </c>
      <c r="B8" s="4"/>
      <c r="C8" s="4"/>
      <c r="D8" s="10"/>
      <c r="E8" s="10"/>
      <c r="G8" s="12"/>
      <c r="H8" s="12"/>
      <c r="I8" s="11"/>
      <c r="J8" s="13"/>
      <c r="K8" s="13"/>
      <c r="L8" s="13"/>
      <c r="M8" s="10"/>
      <c r="N8" s="10"/>
      <c r="O8" s="10"/>
      <c r="P8" s="10"/>
    </row>
    <row r="9" spans="1:16" s="9" customFormat="1" ht="15.75">
      <c r="A9" s="6"/>
      <c r="B9" s="4"/>
      <c r="C9" s="4"/>
      <c r="D9" s="10"/>
      <c r="E9" s="10"/>
      <c r="G9" s="12"/>
      <c r="H9" s="12"/>
      <c r="I9" s="11"/>
      <c r="J9" s="13"/>
      <c r="K9" s="13"/>
      <c r="L9" s="13"/>
      <c r="M9" s="10"/>
      <c r="N9" s="10"/>
      <c r="O9" s="10"/>
      <c r="P9" s="10"/>
    </row>
    <row r="10" spans="1:16" s="15" customFormat="1" ht="146.25" customHeight="1">
      <c r="A10" s="16" t="s">
        <v>1164</v>
      </c>
      <c r="B10" s="29" t="s">
        <v>751</v>
      </c>
      <c r="C10" s="29" t="s">
        <v>1168</v>
      </c>
      <c r="D10" s="16" t="s">
        <v>748</v>
      </c>
      <c r="E10" s="16" t="s">
        <v>0</v>
      </c>
      <c r="F10" s="16" t="s">
        <v>1</v>
      </c>
      <c r="G10" s="16" t="s">
        <v>5</v>
      </c>
      <c r="H10" s="28" t="s">
        <v>747</v>
      </c>
      <c r="I10" s="17" t="s">
        <v>6</v>
      </c>
      <c r="J10" s="14" t="s">
        <v>754</v>
      </c>
      <c r="K10" s="29" t="s">
        <v>753</v>
      </c>
      <c r="L10" s="29" t="s">
        <v>752</v>
      </c>
      <c r="M10" s="16" t="s">
        <v>760</v>
      </c>
      <c r="N10" s="16" t="s">
        <v>2</v>
      </c>
      <c r="O10" s="16" t="s">
        <v>3</v>
      </c>
      <c r="P10" s="16" t="s">
        <v>4</v>
      </c>
    </row>
    <row r="11" spans="1:16" s="109" customFormat="1">
      <c r="A11" s="7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6">
        <v>8</v>
      </c>
      <c r="I11" s="76">
        <v>9</v>
      </c>
      <c r="J11" s="76">
        <v>10</v>
      </c>
      <c r="K11" s="76">
        <v>11</v>
      </c>
      <c r="L11" s="76">
        <v>12</v>
      </c>
      <c r="M11" s="76">
        <v>13</v>
      </c>
      <c r="N11" s="76">
        <v>14</v>
      </c>
      <c r="O11" s="76">
        <v>15</v>
      </c>
      <c r="P11" s="76">
        <v>16</v>
      </c>
    </row>
    <row r="12" spans="1:16" ht="65.25" customHeight="1">
      <c r="A12" s="54"/>
      <c r="B12" s="54"/>
      <c r="C12" s="54"/>
      <c r="D12" s="53" t="s">
        <v>1163</v>
      </c>
      <c r="E12" s="60" t="s">
        <v>24</v>
      </c>
      <c r="F12" s="60"/>
      <c r="G12" s="46"/>
      <c r="H12" s="46"/>
      <c r="I12" s="50"/>
      <c r="J12" s="49"/>
      <c r="K12" s="50" t="str">
        <f t="shared" ref="K12:K32" si="0">IF(I12="","",J12*I12)</f>
        <v/>
      </c>
      <c r="L12" s="48"/>
      <c r="M12" s="18"/>
      <c r="N12" s="18" t="s">
        <v>7</v>
      </c>
      <c r="O12" s="46"/>
      <c r="P12" s="46"/>
    </row>
    <row r="13" spans="1:16">
      <c r="A13" s="54"/>
      <c r="B13" s="54"/>
      <c r="C13" s="54"/>
      <c r="D13" s="53" t="s">
        <v>1162</v>
      </c>
      <c r="E13" s="63" t="s">
        <v>25</v>
      </c>
      <c r="F13" s="63"/>
      <c r="G13" s="46"/>
      <c r="H13" s="46"/>
      <c r="I13" s="50"/>
      <c r="J13" s="49"/>
      <c r="K13" s="50" t="str">
        <f t="shared" si="0"/>
        <v/>
      </c>
      <c r="L13" s="48"/>
      <c r="M13" s="47"/>
      <c r="N13" s="46"/>
      <c r="O13" s="46"/>
      <c r="P13" s="46"/>
    </row>
    <row r="14" spans="1:16" ht="53.25" customHeight="1">
      <c r="A14" s="54">
        <f>IF(I14="","",COUNTA($I$14:I14))</f>
        <v>1</v>
      </c>
      <c r="B14" s="54" t="str">
        <f t="shared" ref="B14:B77" si="1">IF(A14="","",CONCATENATE(A14,".BV17"))</f>
        <v>1.BV17</v>
      </c>
      <c r="C14" s="54" t="str">
        <f t="shared" ref="C14:C77" si="2">B14</f>
        <v>1.BV17</v>
      </c>
      <c r="D14" s="74" t="s">
        <v>1161</v>
      </c>
      <c r="E14" s="64" t="s">
        <v>26</v>
      </c>
      <c r="F14" s="64"/>
      <c r="G14" s="46" t="s">
        <v>27</v>
      </c>
      <c r="H14" s="46" t="s">
        <v>28</v>
      </c>
      <c r="I14" s="50">
        <v>4500</v>
      </c>
      <c r="J14" s="49"/>
      <c r="K14" s="50">
        <f t="shared" si="0"/>
        <v>0</v>
      </c>
      <c r="L14" s="48">
        <f t="shared" ref="L14:L22" si="3">K14</f>
        <v>0</v>
      </c>
      <c r="M14" s="47"/>
      <c r="N14" s="46"/>
      <c r="O14" s="46"/>
      <c r="P14" s="46"/>
    </row>
    <row r="15" spans="1:16">
      <c r="A15" s="54" t="str">
        <f>IF(I15="","",COUNTA($I$14:I15))</f>
        <v/>
      </c>
      <c r="B15" s="54" t="str">
        <f t="shared" si="1"/>
        <v/>
      </c>
      <c r="C15" s="54" t="str">
        <f t="shared" si="2"/>
        <v/>
      </c>
      <c r="D15" s="53" t="s">
        <v>1160</v>
      </c>
      <c r="E15" s="60" t="s">
        <v>29</v>
      </c>
      <c r="F15" s="60"/>
      <c r="G15" s="46"/>
      <c r="H15" s="46"/>
      <c r="I15" s="50"/>
      <c r="J15" s="49"/>
      <c r="K15" s="50" t="str">
        <f t="shared" si="0"/>
        <v/>
      </c>
      <c r="L15" s="48" t="str">
        <f t="shared" si="3"/>
        <v/>
      </c>
      <c r="M15" s="47"/>
      <c r="N15" s="46"/>
      <c r="O15" s="46"/>
      <c r="P15" s="46"/>
    </row>
    <row r="16" spans="1:16">
      <c r="A16" s="54" t="str">
        <f>IF(I16="","",COUNTA($I$14:I16))</f>
        <v/>
      </c>
      <c r="B16" s="54" t="str">
        <f t="shared" si="1"/>
        <v/>
      </c>
      <c r="C16" s="54" t="str">
        <f t="shared" si="2"/>
        <v/>
      </c>
      <c r="D16" s="53" t="s">
        <v>1159</v>
      </c>
      <c r="E16" s="60" t="s">
        <v>31</v>
      </c>
      <c r="F16" s="60"/>
      <c r="G16" s="46"/>
      <c r="H16" s="46"/>
      <c r="I16" s="50"/>
      <c r="J16" s="49"/>
      <c r="K16" s="50" t="str">
        <f t="shared" si="0"/>
        <v/>
      </c>
      <c r="L16" s="48" t="str">
        <f t="shared" si="3"/>
        <v/>
      </c>
      <c r="M16" s="47"/>
      <c r="N16" s="46"/>
      <c r="O16" s="46"/>
      <c r="P16" s="46"/>
    </row>
    <row r="17" spans="1:16">
      <c r="A17" s="54" t="str">
        <f>IF(I17="","",COUNTA($I$14:I17))</f>
        <v/>
      </c>
      <c r="B17" s="54" t="str">
        <f t="shared" si="1"/>
        <v/>
      </c>
      <c r="C17" s="54" t="str">
        <f t="shared" si="2"/>
        <v/>
      </c>
      <c r="D17" s="53" t="s">
        <v>1158</v>
      </c>
      <c r="E17" s="63" t="s">
        <v>32</v>
      </c>
      <c r="F17" s="63"/>
      <c r="G17" s="46"/>
      <c r="H17" s="46"/>
      <c r="I17" s="50"/>
      <c r="J17" s="49"/>
      <c r="K17" s="50" t="str">
        <f t="shared" si="0"/>
        <v/>
      </c>
      <c r="L17" s="48" t="str">
        <f t="shared" si="3"/>
        <v/>
      </c>
      <c r="M17" s="47"/>
      <c r="N17" s="46"/>
      <c r="O17" s="46"/>
      <c r="P17" s="46"/>
    </row>
    <row r="18" spans="1:16">
      <c r="A18" s="54" t="str">
        <f>IF(I18="","",COUNTA($I$14:I18))</f>
        <v/>
      </c>
      <c r="B18" s="54" t="str">
        <f t="shared" si="1"/>
        <v/>
      </c>
      <c r="C18" s="54" t="str">
        <f t="shared" si="2"/>
        <v/>
      </c>
      <c r="D18" s="53" t="s">
        <v>1157</v>
      </c>
      <c r="E18" s="63" t="s">
        <v>33</v>
      </c>
      <c r="F18" s="63"/>
      <c r="G18" s="46"/>
      <c r="H18" s="46"/>
      <c r="I18" s="50"/>
      <c r="J18" s="49"/>
      <c r="K18" s="50" t="str">
        <f t="shared" si="0"/>
        <v/>
      </c>
      <c r="L18" s="48" t="str">
        <f t="shared" si="3"/>
        <v/>
      </c>
      <c r="M18" s="47"/>
      <c r="N18" s="46"/>
      <c r="O18" s="46"/>
      <c r="P18" s="46"/>
    </row>
    <row r="19" spans="1:16">
      <c r="A19" s="54" t="str">
        <f>IF(I19="","",COUNTA($I$14:I19))</f>
        <v/>
      </c>
      <c r="B19" s="54" t="str">
        <f t="shared" si="1"/>
        <v/>
      </c>
      <c r="C19" s="54" t="str">
        <f t="shared" si="2"/>
        <v/>
      </c>
      <c r="D19" s="53" t="s">
        <v>1156</v>
      </c>
      <c r="E19" s="63" t="s">
        <v>34</v>
      </c>
      <c r="F19" s="63"/>
      <c r="G19" s="46"/>
      <c r="H19" s="46"/>
      <c r="I19" s="50"/>
      <c r="J19" s="49"/>
      <c r="K19" s="50" t="str">
        <f t="shared" si="0"/>
        <v/>
      </c>
      <c r="L19" s="48" t="str">
        <f t="shared" si="3"/>
        <v/>
      </c>
      <c r="M19" s="47"/>
      <c r="N19" s="46"/>
      <c r="O19" s="46"/>
      <c r="P19" s="46"/>
    </row>
    <row r="20" spans="1:16" ht="53.25" customHeight="1">
      <c r="A20" s="54">
        <f>IF(I20="","",COUNTA($I$14:I20))</f>
        <v>2</v>
      </c>
      <c r="B20" s="54" t="str">
        <f t="shared" si="1"/>
        <v>2.BV17</v>
      </c>
      <c r="C20" s="54" t="str">
        <f t="shared" si="2"/>
        <v>2.BV17</v>
      </c>
      <c r="D20" s="74" t="s">
        <v>1151</v>
      </c>
      <c r="E20" s="64" t="s">
        <v>35</v>
      </c>
      <c r="F20" s="64"/>
      <c r="G20" s="46" t="s">
        <v>36</v>
      </c>
      <c r="H20" s="46" t="s">
        <v>37</v>
      </c>
      <c r="I20" s="50">
        <v>45</v>
      </c>
      <c r="J20" s="49"/>
      <c r="K20" s="50">
        <f t="shared" si="0"/>
        <v>0</v>
      </c>
      <c r="L20" s="48">
        <f t="shared" si="3"/>
        <v>0</v>
      </c>
      <c r="M20" s="47"/>
      <c r="N20" s="46"/>
      <c r="O20" s="46"/>
      <c r="P20" s="46"/>
    </row>
    <row r="21" spans="1:16" ht="53.25" customHeight="1">
      <c r="A21" s="54">
        <f>IF(I21="","",COUNTA($I$14:I21))</f>
        <v>3</v>
      </c>
      <c r="B21" s="54" t="str">
        <f t="shared" si="1"/>
        <v>3.BV17</v>
      </c>
      <c r="C21" s="54" t="str">
        <f t="shared" si="2"/>
        <v>3.BV17</v>
      </c>
      <c r="D21" s="74" t="s">
        <v>1151</v>
      </c>
      <c r="E21" s="64" t="s">
        <v>38</v>
      </c>
      <c r="F21" s="64"/>
      <c r="G21" s="46" t="s">
        <v>36</v>
      </c>
      <c r="H21" s="46" t="s">
        <v>37</v>
      </c>
      <c r="I21" s="50">
        <v>55</v>
      </c>
      <c r="J21" s="49"/>
      <c r="K21" s="50">
        <f t="shared" si="0"/>
        <v>0</v>
      </c>
      <c r="L21" s="48">
        <f t="shared" si="3"/>
        <v>0</v>
      </c>
      <c r="M21" s="47"/>
      <c r="N21" s="46"/>
      <c r="O21" s="46"/>
      <c r="P21" s="46"/>
    </row>
    <row r="22" spans="1:16" ht="53.25" customHeight="1">
      <c r="A22" s="54">
        <f>IF(I22="","",COUNTA($I$14:I22))</f>
        <v>4</v>
      </c>
      <c r="B22" s="54" t="str">
        <f t="shared" si="1"/>
        <v>4.BV17</v>
      </c>
      <c r="C22" s="54" t="str">
        <f t="shared" si="2"/>
        <v>4.BV17</v>
      </c>
      <c r="D22" s="74" t="s">
        <v>1151</v>
      </c>
      <c r="E22" s="64" t="s">
        <v>39</v>
      </c>
      <c r="F22" s="64"/>
      <c r="G22" s="46" t="s">
        <v>36</v>
      </c>
      <c r="H22" s="46" t="s">
        <v>37</v>
      </c>
      <c r="I22" s="50">
        <v>10</v>
      </c>
      <c r="J22" s="49"/>
      <c r="K22" s="50">
        <f t="shared" si="0"/>
        <v>0</v>
      </c>
      <c r="L22" s="48">
        <f t="shared" si="3"/>
        <v>0</v>
      </c>
      <c r="M22" s="47"/>
      <c r="N22" s="46"/>
      <c r="O22" s="46"/>
      <c r="P22" s="46"/>
    </row>
    <row r="23" spans="1:16" ht="42.75" customHeight="1">
      <c r="A23" s="54" t="str">
        <f>IF(I23="","",COUNTA($I$14:I23))</f>
        <v/>
      </c>
      <c r="B23" s="54" t="str">
        <f t="shared" si="1"/>
        <v/>
      </c>
      <c r="C23" s="54" t="str">
        <f t="shared" si="2"/>
        <v/>
      </c>
      <c r="D23" s="74" t="s">
        <v>1155</v>
      </c>
      <c r="E23" s="56" t="s">
        <v>1154</v>
      </c>
      <c r="F23" s="56"/>
      <c r="G23" s="46"/>
      <c r="H23" s="46"/>
      <c r="I23" s="50"/>
      <c r="J23" s="49"/>
      <c r="K23" s="50" t="str">
        <f t="shared" si="0"/>
        <v/>
      </c>
      <c r="L23" s="48"/>
      <c r="M23" s="47"/>
      <c r="N23" s="46"/>
      <c r="O23" s="46"/>
      <c r="P23" s="46"/>
    </row>
    <row r="24" spans="1:16" ht="53.25" customHeight="1">
      <c r="A24" s="54">
        <f>IF(I24="","",COUNTA($I$14:I24))</f>
        <v>5</v>
      </c>
      <c r="B24" s="54" t="str">
        <f t="shared" si="1"/>
        <v>5.BV17</v>
      </c>
      <c r="C24" s="54" t="str">
        <f t="shared" si="2"/>
        <v>5.BV17</v>
      </c>
      <c r="D24" s="74" t="s">
        <v>1152</v>
      </c>
      <c r="E24" s="64" t="s">
        <v>40</v>
      </c>
      <c r="F24" s="64"/>
      <c r="G24" s="46" t="s">
        <v>41</v>
      </c>
      <c r="H24" s="46" t="s">
        <v>42</v>
      </c>
      <c r="I24" s="50">
        <v>200</v>
      </c>
      <c r="J24" s="49"/>
      <c r="K24" s="50">
        <f t="shared" si="0"/>
        <v>0</v>
      </c>
      <c r="L24" s="48">
        <f t="shared" ref="L24:L32" si="4">K24</f>
        <v>0</v>
      </c>
      <c r="M24" s="47"/>
      <c r="N24" s="46"/>
      <c r="O24" s="46"/>
      <c r="P24" s="46"/>
    </row>
    <row r="25" spans="1:16" ht="53.25" customHeight="1">
      <c r="A25" s="54">
        <f>IF(I25="","",COUNTA($I$14:I25))</f>
        <v>6</v>
      </c>
      <c r="B25" s="54" t="str">
        <f t="shared" si="1"/>
        <v>6.BV17</v>
      </c>
      <c r="C25" s="54" t="str">
        <f t="shared" si="2"/>
        <v>6.BV17</v>
      </c>
      <c r="D25" s="74" t="s">
        <v>1152</v>
      </c>
      <c r="E25" s="64" t="s">
        <v>43</v>
      </c>
      <c r="F25" s="64"/>
      <c r="G25" s="46" t="s">
        <v>41</v>
      </c>
      <c r="H25" s="46" t="s">
        <v>44</v>
      </c>
      <c r="I25" s="50">
        <v>50</v>
      </c>
      <c r="J25" s="49"/>
      <c r="K25" s="50">
        <f t="shared" si="0"/>
        <v>0</v>
      </c>
      <c r="L25" s="48">
        <f t="shared" si="4"/>
        <v>0</v>
      </c>
      <c r="M25" s="47"/>
      <c r="N25" s="46"/>
      <c r="O25" s="46"/>
      <c r="P25" s="46"/>
    </row>
    <row r="26" spans="1:16" ht="53.25" customHeight="1">
      <c r="A26" s="54">
        <f>IF(I26="","",COUNTA($I$14:I26))</f>
        <v>7</v>
      </c>
      <c r="B26" s="54" t="str">
        <f t="shared" si="1"/>
        <v>7.BV17</v>
      </c>
      <c r="C26" s="54" t="str">
        <f t="shared" si="2"/>
        <v>7.BV17</v>
      </c>
      <c r="D26" s="74" t="s">
        <v>1152</v>
      </c>
      <c r="E26" s="64" t="s">
        <v>45</v>
      </c>
      <c r="F26" s="64"/>
      <c r="G26" s="46" t="s">
        <v>41</v>
      </c>
      <c r="H26" s="46" t="s">
        <v>1153</v>
      </c>
      <c r="I26" s="50">
        <v>400</v>
      </c>
      <c r="J26" s="49"/>
      <c r="K26" s="50">
        <f t="shared" si="0"/>
        <v>0</v>
      </c>
      <c r="L26" s="48">
        <f t="shared" si="4"/>
        <v>0</v>
      </c>
      <c r="M26" s="64"/>
      <c r="N26" s="46"/>
      <c r="O26" s="111"/>
      <c r="P26" s="111"/>
    </row>
    <row r="27" spans="1:16" ht="53.25" customHeight="1">
      <c r="A27" s="54">
        <f>IF(I27="","",COUNTA($I$14:I27))</f>
        <v>8</v>
      </c>
      <c r="B27" s="54" t="str">
        <f t="shared" si="1"/>
        <v>8.BV17</v>
      </c>
      <c r="C27" s="54" t="str">
        <f t="shared" si="2"/>
        <v>8.BV17</v>
      </c>
      <c r="D27" s="74" t="s">
        <v>1152</v>
      </c>
      <c r="E27" s="64" t="s">
        <v>46</v>
      </c>
      <c r="F27" s="64"/>
      <c r="G27" s="46" t="s">
        <v>41</v>
      </c>
      <c r="H27" s="46" t="s">
        <v>279</v>
      </c>
      <c r="I27" s="50">
        <v>12</v>
      </c>
      <c r="J27" s="50"/>
      <c r="K27" s="50">
        <f t="shared" si="0"/>
        <v>0</v>
      </c>
      <c r="L27" s="48">
        <f t="shared" si="4"/>
        <v>0</v>
      </c>
      <c r="M27" s="64"/>
      <c r="N27" s="46"/>
      <c r="O27" s="46"/>
      <c r="P27" s="46"/>
    </row>
    <row r="28" spans="1:16" ht="53.25" customHeight="1">
      <c r="A28" s="54">
        <f>IF(I28="","",COUNTA($I$14:I28))</f>
        <v>9</v>
      </c>
      <c r="B28" s="54" t="str">
        <f t="shared" si="1"/>
        <v>9.BV17</v>
      </c>
      <c r="C28" s="54" t="str">
        <f t="shared" si="2"/>
        <v>9.BV17</v>
      </c>
      <c r="D28" s="74" t="s">
        <v>1152</v>
      </c>
      <c r="E28" s="64" t="s">
        <v>47</v>
      </c>
      <c r="F28" s="64"/>
      <c r="G28" s="46" t="s">
        <v>48</v>
      </c>
      <c r="H28" s="46" t="s">
        <v>49</v>
      </c>
      <c r="I28" s="50">
        <v>100</v>
      </c>
      <c r="J28" s="50"/>
      <c r="K28" s="50">
        <f t="shared" si="0"/>
        <v>0</v>
      </c>
      <c r="L28" s="48">
        <f t="shared" si="4"/>
        <v>0</v>
      </c>
      <c r="M28" s="64"/>
      <c r="N28" s="46"/>
      <c r="O28" s="46"/>
      <c r="P28" s="46"/>
    </row>
    <row r="29" spans="1:16" ht="53.25" customHeight="1">
      <c r="A29" s="54">
        <f>IF(I29="","",COUNTA($I$14:I29))</f>
        <v>10</v>
      </c>
      <c r="B29" s="54" t="str">
        <f t="shared" si="1"/>
        <v>10.BV17</v>
      </c>
      <c r="C29" s="54" t="str">
        <f t="shared" si="2"/>
        <v>10.BV17</v>
      </c>
      <c r="D29" s="74" t="s">
        <v>1152</v>
      </c>
      <c r="E29" s="64" t="s">
        <v>50</v>
      </c>
      <c r="F29" s="64"/>
      <c r="G29" s="46" t="s">
        <v>27</v>
      </c>
      <c r="H29" s="46" t="s">
        <v>51</v>
      </c>
      <c r="I29" s="50">
        <v>126</v>
      </c>
      <c r="J29" s="49"/>
      <c r="K29" s="50">
        <f t="shared" si="0"/>
        <v>0</v>
      </c>
      <c r="L29" s="48">
        <f t="shared" si="4"/>
        <v>0</v>
      </c>
      <c r="M29" s="62"/>
      <c r="N29" s="46"/>
      <c r="O29" s="46"/>
      <c r="P29" s="46"/>
    </row>
    <row r="30" spans="1:16" ht="53.25" customHeight="1">
      <c r="A30" s="54">
        <f>IF(I30="","",COUNTA($I$14:I30))</f>
        <v>11</v>
      </c>
      <c r="B30" s="54" t="str">
        <f t="shared" si="1"/>
        <v>11.BV17</v>
      </c>
      <c r="C30" s="54" t="str">
        <f t="shared" si="2"/>
        <v>11.BV17</v>
      </c>
      <c r="D30" s="74" t="s">
        <v>1152</v>
      </c>
      <c r="E30" s="64" t="s">
        <v>52</v>
      </c>
      <c r="F30" s="64"/>
      <c r="G30" s="46" t="s">
        <v>27</v>
      </c>
      <c r="H30" s="46" t="s">
        <v>51</v>
      </c>
      <c r="I30" s="50">
        <v>18</v>
      </c>
      <c r="J30" s="49"/>
      <c r="K30" s="50">
        <f t="shared" si="0"/>
        <v>0</v>
      </c>
      <c r="L30" s="48">
        <f t="shared" si="4"/>
        <v>0</v>
      </c>
      <c r="M30" s="47"/>
      <c r="N30" s="46"/>
      <c r="O30" s="46"/>
      <c r="P30" s="46"/>
    </row>
    <row r="31" spans="1:16" ht="53.25" customHeight="1">
      <c r="A31" s="54">
        <f>IF(I31="","",COUNTA($I$14:I31))</f>
        <v>12</v>
      </c>
      <c r="B31" s="54" t="str">
        <f t="shared" si="1"/>
        <v>12.BV17</v>
      </c>
      <c r="C31" s="54" t="str">
        <f t="shared" si="2"/>
        <v>12.BV17</v>
      </c>
      <c r="D31" s="74" t="s">
        <v>1151</v>
      </c>
      <c r="E31" s="64" t="s">
        <v>53</v>
      </c>
      <c r="F31" s="64"/>
      <c r="G31" s="46" t="s">
        <v>27</v>
      </c>
      <c r="H31" s="46" t="s">
        <v>54</v>
      </c>
      <c r="I31" s="50">
        <v>20</v>
      </c>
      <c r="J31" s="50"/>
      <c r="K31" s="50">
        <f t="shared" si="0"/>
        <v>0</v>
      </c>
      <c r="L31" s="48">
        <f t="shared" si="4"/>
        <v>0</v>
      </c>
      <c r="M31" s="47"/>
      <c r="N31" s="46"/>
      <c r="O31" s="46"/>
      <c r="P31" s="46"/>
    </row>
    <row r="32" spans="1:16" ht="53.25" customHeight="1">
      <c r="A32" s="54">
        <f>IF(I32="","",COUNTA($I$14:I32))</f>
        <v>13</v>
      </c>
      <c r="B32" s="54" t="str">
        <f t="shared" si="1"/>
        <v>13.BV17</v>
      </c>
      <c r="C32" s="54" t="str">
        <f t="shared" si="2"/>
        <v>13.BV17</v>
      </c>
      <c r="D32" s="74" t="s">
        <v>1151</v>
      </c>
      <c r="E32" s="64" t="s">
        <v>55</v>
      </c>
      <c r="F32" s="64"/>
      <c r="G32" s="46" t="s">
        <v>56</v>
      </c>
      <c r="H32" s="46" t="s">
        <v>57</v>
      </c>
      <c r="I32" s="50">
        <v>200</v>
      </c>
      <c r="J32" s="49"/>
      <c r="K32" s="50">
        <f t="shared" si="0"/>
        <v>0</v>
      </c>
      <c r="L32" s="48">
        <f t="shared" si="4"/>
        <v>0</v>
      </c>
      <c r="M32" s="47"/>
      <c r="N32" s="46"/>
      <c r="O32" s="64"/>
      <c r="P32" s="64"/>
    </row>
    <row r="33" spans="1:16">
      <c r="A33" s="54" t="str">
        <f>IF(I33="","",COUNTA($I$14:I33))</f>
        <v/>
      </c>
      <c r="B33" s="54" t="str">
        <f t="shared" si="1"/>
        <v/>
      </c>
      <c r="C33" s="54" t="str">
        <f t="shared" si="2"/>
        <v/>
      </c>
      <c r="D33" s="53" t="s">
        <v>1150</v>
      </c>
      <c r="E33" s="60" t="s">
        <v>58</v>
      </c>
      <c r="F33" s="60"/>
      <c r="G33" s="46"/>
      <c r="H33" s="46"/>
      <c r="I33" s="50"/>
      <c r="J33" s="49"/>
      <c r="K33" s="50"/>
      <c r="L33" s="50"/>
      <c r="M33" s="47"/>
      <c r="N33" s="46"/>
      <c r="O33" s="46"/>
      <c r="P33" s="46"/>
    </row>
    <row r="34" spans="1:16">
      <c r="A34" s="54" t="str">
        <f>IF(I34="","",COUNTA($I$14:I34))</f>
        <v/>
      </c>
      <c r="B34" s="54" t="str">
        <f t="shared" si="1"/>
        <v/>
      </c>
      <c r="C34" s="54" t="str">
        <f t="shared" si="2"/>
        <v/>
      </c>
      <c r="D34" s="53" t="s">
        <v>1149</v>
      </c>
      <c r="E34" s="63" t="s">
        <v>59</v>
      </c>
      <c r="F34" s="63"/>
      <c r="G34" s="46"/>
      <c r="H34" s="46"/>
      <c r="I34" s="50"/>
      <c r="J34" s="49"/>
      <c r="K34" s="50" t="str">
        <f t="shared" ref="K34:K97" si="5">IF(I34="","",J34*I34)</f>
        <v/>
      </c>
      <c r="L34" s="48" t="str">
        <f t="shared" ref="L34:L45" si="6">K34</f>
        <v/>
      </c>
      <c r="M34" s="47"/>
      <c r="N34" s="46"/>
      <c r="O34" s="46"/>
      <c r="P34" s="46"/>
    </row>
    <row r="35" spans="1:16" ht="53.25" customHeight="1">
      <c r="A35" s="54">
        <f>IF(I35="","",COUNTA($I$14:I35))</f>
        <v>14</v>
      </c>
      <c r="B35" s="54" t="str">
        <f t="shared" si="1"/>
        <v>14.BV17</v>
      </c>
      <c r="C35" s="54" t="str">
        <f t="shared" si="2"/>
        <v>14.BV17</v>
      </c>
      <c r="D35" s="74" t="s">
        <v>1147</v>
      </c>
      <c r="E35" s="64" t="s">
        <v>60</v>
      </c>
      <c r="F35" s="64"/>
      <c r="G35" s="46" t="s">
        <v>27</v>
      </c>
      <c r="H35" s="46" t="s">
        <v>61</v>
      </c>
      <c r="I35" s="50">
        <v>15000</v>
      </c>
      <c r="J35" s="91"/>
      <c r="K35" s="50">
        <f t="shared" si="5"/>
        <v>0</v>
      </c>
      <c r="L35" s="48">
        <f t="shared" si="6"/>
        <v>0</v>
      </c>
      <c r="M35" s="106"/>
      <c r="N35" s="112"/>
      <c r="O35" s="46"/>
      <c r="P35" s="46"/>
    </row>
    <row r="36" spans="1:16" ht="53.25" customHeight="1">
      <c r="A36" s="54">
        <f>IF(I36="","",COUNTA($I$14:I36))</f>
        <v>15</v>
      </c>
      <c r="B36" s="54" t="str">
        <f t="shared" si="1"/>
        <v>15.BV17</v>
      </c>
      <c r="C36" s="54" t="str">
        <f t="shared" si="2"/>
        <v>15.BV17</v>
      </c>
      <c r="D36" s="74" t="s">
        <v>1147</v>
      </c>
      <c r="E36" s="64" t="s">
        <v>62</v>
      </c>
      <c r="F36" s="64"/>
      <c r="G36" s="46" t="s">
        <v>27</v>
      </c>
      <c r="H36" s="46" t="s">
        <v>63</v>
      </c>
      <c r="I36" s="50">
        <v>210000</v>
      </c>
      <c r="J36" s="49"/>
      <c r="K36" s="50">
        <f t="shared" si="5"/>
        <v>0</v>
      </c>
      <c r="L36" s="48">
        <f t="shared" si="6"/>
        <v>0</v>
      </c>
      <c r="M36" s="113"/>
      <c r="N36" s="112"/>
      <c r="O36" s="46"/>
      <c r="P36" s="46"/>
    </row>
    <row r="37" spans="1:16" ht="53.25" customHeight="1">
      <c r="A37" s="54">
        <f>IF(I37="","",COUNTA($I$14:I37))</f>
        <v>16</v>
      </c>
      <c r="B37" s="54" t="str">
        <f t="shared" si="1"/>
        <v>16.BV17</v>
      </c>
      <c r="C37" s="54" t="str">
        <f t="shared" si="2"/>
        <v>16.BV17</v>
      </c>
      <c r="D37" s="74" t="s">
        <v>1147</v>
      </c>
      <c r="E37" s="64" t="s">
        <v>64</v>
      </c>
      <c r="F37" s="64"/>
      <c r="G37" s="46" t="s">
        <v>27</v>
      </c>
      <c r="H37" s="46" t="s">
        <v>65</v>
      </c>
      <c r="I37" s="50">
        <v>15000</v>
      </c>
      <c r="J37" s="48"/>
      <c r="K37" s="50">
        <f t="shared" si="5"/>
        <v>0</v>
      </c>
      <c r="L37" s="48">
        <f t="shared" si="6"/>
        <v>0</v>
      </c>
      <c r="M37" s="114"/>
      <c r="N37" s="112"/>
      <c r="O37" s="46"/>
      <c r="P37" s="46"/>
    </row>
    <row r="38" spans="1:16" ht="53.25" customHeight="1">
      <c r="A38" s="54">
        <f>IF(I38="","",COUNTA($I$14:I38))</f>
        <v>17</v>
      </c>
      <c r="B38" s="54" t="str">
        <f t="shared" si="1"/>
        <v>17.BV17</v>
      </c>
      <c r="C38" s="54" t="str">
        <f t="shared" si="2"/>
        <v>17.BV17</v>
      </c>
      <c r="D38" s="74" t="s">
        <v>1147</v>
      </c>
      <c r="E38" s="64" t="s">
        <v>66</v>
      </c>
      <c r="F38" s="64"/>
      <c r="G38" s="46" t="s">
        <v>27</v>
      </c>
      <c r="H38" s="46" t="s">
        <v>67</v>
      </c>
      <c r="I38" s="50">
        <v>15000</v>
      </c>
      <c r="J38" s="91"/>
      <c r="K38" s="50">
        <f t="shared" si="5"/>
        <v>0</v>
      </c>
      <c r="L38" s="48">
        <f t="shared" si="6"/>
        <v>0</v>
      </c>
      <c r="M38" s="114"/>
      <c r="N38" s="112"/>
      <c r="O38" s="46"/>
      <c r="P38" s="46"/>
    </row>
    <row r="39" spans="1:16" ht="53.25" customHeight="1">
      <c r="A39" s="54">
        <f>IF(I39="","",COUNTA($I$14:I39))</f>
        <v>18</v>
      </c>
      <c r="B39" s="54" t="str">
        <f t="shared" si="1"/>
        <v>18.BV17</v>
      </c>
      <c r="C39" s="54" t="str">
        <f t="shared" si="2"/>
        <v>18.BV17</v>
      </c>
      <c r="D39" s="74" t="s">
        <v>1147</v>
      </c>
      <c r="E39" s="64" t="s">
        <v>68</v>
      </c>
      <c r="F39" s="64"/>
      <c r="G39" s="46" t="s">
        <v>27</v>
      </c>
      <c r="H39" s="46" t="s">
        <v>69</v>
      </c>
      <c r="I39" s="50">
        <v>4800</v>
      </c>
      <c r="J39" s="49"/>
      <c r="K39" s="50">
        <f t="shared" si="5"/>
        <v>0</v>
      </c>
      <c r="L39" s="48">
        <f t="shared" si="6"/>
        <v>0</v>
      </c>
      <c r="M39" s="114"/>
      <c r="N39" s="112"/>
      <c r="O39" s="46"/>
      <c r="P39" s="46"/>
    </row>
    <row r="40" spans="1:16" ht="53.25" customHeight="1">
      <c r="A40" s="54">
        <f>IF(I40="","",COUNTA($I$14:I40))</f>
        <v>19</v>
      </c>
      <c r="B40" s="54" t="str">
        <f t="shared" si="1"/>
        <v>19.BV17</v>
      </c>
      <c r="C40" s="54" t="str">
        <f t="shared" si="2"/>
        <v>19.BV17</v>
      </c>
      <c r="D40" s="74" t="s">
        <v>1147</v>
      </c>
      <c r="E40" s="64" t="s">
        <v>1148</v>
      </c>
      <c r="F40" s="64"/>
      <c r="G40" s="46" t="s">
        <v>27</v>
      </c>
      <c r="H40" s="46" t="s">
        <v>69</v>
      </c>
      <c r="I40" s="50">
        <v>4400</v>
      </c>
      <c r="J40" s="49"/>
      <c r="K40" s="50">
        <f t="shared" si="5"/>
        <v>0</v>
      </c>
      <c r="L40" s="48">
        <f t="shared" si="6"/>
        <v>0</v>
      </c>
      <c r="M40" s="181"/>
      <c r="N40" s="115"/>
      <c r="O40" s="46"/>
      <c r="P40" s="46"/>
    </row>
    <row r="41" spans="1:16" ht="53.25" customHeight="1">
      <c r="A41" s="54">
        <f>IF(I41="","",COUNTA($I$14:I41))</f>
        <v>20</v>
      </c>
      <c r="B41" s="54" t="str">
        <f t="shared" si="1"/>
        <v>20.BV17</v>
      </c>
      <c r="C41" s="54" t="str">
        <f t="shared" si="2"/>
        <v>20.BV17</v>
      </c>
      <c r="D41" s="74" t="s">
        <v>1147</v>
      </c>
      <c r="E41" s="64" t="s">
        <v>70</v>
      </c>
      <c r="F41" s="64"/>
      <c r="G41" s="46" t="s">
        <v>27</v>
      </c>
      <c r="H41" s="46" t="s">
        <v>71</v>
      </c>
      <c r="I41" s="50">
        <v>220000</v>
      </c>
      <c r="J41" s="49"/>
      <c r="K41" s="50">
        <f t="shared" si="5"/>
        <v>0</v>
      </c>
      <c r="L41" s="48">
        <f t="shared" si="6"/>
        <v>0</v>
      </c>
      <c r="M41" s="114"/>
      <c r="N41" s="115"/>
      <c r="O41" s="46"/>
      <c r="P41" s="46"/>
    </row>
    <row r="42" spans="1:16" s="110" customFormat="1" ht="53.25" customHeight="1">
      <c r="A42" s="54">
        <f>IF(I42="","",COUNTA($I$14:I42))</f>
        <v>21</v>
      </c>
      <c r="B42" s="54" t="str">
        <f t="shared" si="1"/>
        <v>21.BV17</v>
      </c>
      <c r="C42" s="54" t="str">
        <f t="shared" si="2"/>
        <v>21.BV17</v>
      </c>
      <c r="D42" s="74" t="s">
        <v>1147</v>
      </c>
      <c r="E42" s="64" t="s">
        <v>72</v>
      </c>
      <c r="F42" s="64"/>
      <c r="G42" s="46" t="s">
        <v>27</v>
      </c>
      <c r="H42" s="46" t="s">
        <v>73</v>
      </c>
      <c r="I42" s="50">
        <v>150</v>
      </c>
      <c r="J42" s="91"/>
      <c r="K42" s="50">
        <f t="shared" si="5"/>
        <v>0</v>
      </c>
      <c r="L42" s="48">
        <f t="shared" si="6"/>
        <v>0</v>
      </c>
      <c r="M42" s="47"/>
      <c r="N42" s="46"/>
      <c r="O42" s="46"/>
      <c r="P42" s="46"/>
    </row>
    <row r="43" spans="1:16" s="110" customFormat="1" ht="53.25" customHeight="1">
      <c r="A43" s="54">
        <f>IF(I43="","",COUNTA($I$14:I43))</f>
        <v>22</v>
      </c>
      <c r="B43" s="54" t="str">
        <f t="shared" si="1"/>
        <v>22.BV17</v>
      </c>
      <c r="C43" s="54" t="str">
        <f t="shared" si="2"/>
        <v>22.BV17</v>
      </c>
      <c r="D43" s="74" t="s">
        <v>1147</v>
      </c>
      <c r="E43" s="64" t="s">
        <v>74</v>
      </c>
      <c r="F43" s="64"/>
      <c r="G43" s="46" t="s">
        <v>36</v>
      </c>
      <c r="H43" s="46" t="s">
        <v>75</v>
      </c>
      <c r="I43" s="50">
        <v>20</v>
      </c>
      <c r="J43" s="91"/>
      <c r="K43" s="50">
        <f t="shared" si="5"/>
        <v>0</v>
      </c>
      <c r="L43" s="48">
        <f t="shared" si="6"/>
        <v>0</v>
      </c>
      <c r="M43" s="62"/>
      <c r="N43" s="46"/>
      <c r="O43" s="46"/>
      <c r="P43" s="46"/>
    </row>
    <row r="44" spans="1:16" ht="53.25" customHeight="1">
      <c r="A44" s="54">
        <f>IF(I44="","",COUNTA($I$14:I44))</f>
        <v>23</v>
      </c>
      <c r="B44" s="54" t="str">
        <f t="shared" si="1"/>
        <v>23.BV17</v>
      </c>
      <c r="C44" s="54" t="str">
        <f t="shared" si="2"/>
        <v>23.BV17</v>
      </c>
      <c r="D44" s="46" t="s">
        <v>1146</v>
      </c>
      <c r="E44" s="64" t="s">
        <v>76</v>
      </c>
      <c r="F44" s="64"/>
      <c r="G44" s="46" t="s">
        <v>36</v>
      </c>
      <c r="H44" s="46" t="s">
        <v>77</v>
      </c>
      <c r="I44" s="50">
        <v>60</v>
      </c>
      <c r="J44" s="49"/>
      <c r="K44" s="50">
        <f t="shared" si="5"/>
        <v>0</v>
      </c>
      <c r="L44" s="48">
        <f t="shared" si="6"/>
        <v>0</v>
      </c>
      <c r="M44" s="47"/>
      <c r="N44" s="46"/>
      <c r="O44" s="46"/>
      <c r="P44" s="46"/>
    </row>
    <row r="45" spans="1:16" ht="53.25" customHeight="1">
      <c r="A45" s="54">
        <f>IF(I45="","",COUNTA($I$14:I45))</f>
        <v>24</v>
      </c>
      <c r="B45" s="54" t="str">
        <f t="shared" si="1"/>
        <v>24.BV17</v>
      </c>
      <c r="C45" s="54" t="str">
        <f t="shared" si="2"/>
        <v>24.BV17</v>
      </c>
      <c r="D45" s="46" t="s">
        <v>1146</v>
      </c>
      <c r="E45" s="64" t="s">
        <v>78</v>
      </c>
      <c r="F45" s="64"/>
      <c r="G45" s="46" t="s">
        <v>36</v>
      </c>
      <c r="H45" s="46" t="s">
        <v>77</v>
      </c>
      <c r="I45" s="50">
        <v>10</v>
      </c>
      <c r="J45" s="49"/>
      <c r="K45" s="50">
        <f t="shared" si="5"/>
        <v>0</v>
      </c>
      <c r="L45" s="48">
        <f t="shared" si="6"/>
        <v>0</v>
      </c>
      <c r="M45" s="47"/>
      <c r="N45" s="46"/>
      <c r="O45" s="46"/>
      <c r="P45" s="46"/>
    </row>
    <row r="46" spans="1:16">
      <c r="A46" s="54" t="str">
        <f>IF(I46="","",COUNTA($I$14:I46))</f>
        <v/>
      </c>
      <c r="B46" s="54" t="str">
        <f t="shared" si="1"/>
        <v/>
      </c>
      <c r="C46" s="54" t="str">
        <f t="shared" si="2"/>
        <v/>
      </c>
      <c r="D46" s="53" t="s">
        <v>1145</v>
      </c>
      <c r="E46" s="56" t="s">
        <v>1144</v>
      </c>
      <c r="F46" s="56"/>
      <c r="G46" s="46"/>
      <c r="H46" s="46"/>
      <c r="I46" s="50"/>
      <c r="J46" s="49"/>
      <c r="K46" s="50" t="str">
        <f t="shared" si="5"/>
        <v/>
      </c>
      <c r="L46" s="50"/>
      <c r="M46" s="47"/>
      <c r="N46" s="46"/>
      <c r="O46" s="46"/>
      <c r="P46" s="46"/>
    </row>
    <row r="47" spans="1:16" ht="53.25" customHeight="1">
      <c r="A47" s="54">
        <f>IF(I47="","",COUNTA($I$14:I47))</f>
        <v>25</v>
      </c>
      <c r="B47" s="54" t="str">
        <f t="shared" si="1"/>
        <v>25.BV17</v>
      </c>
      <c r="C47" s="54" t="str">
        <f t="shared" si="2"/>
        <v>25.BV17</v>
      </c>
      <c r="D47" s="74" t="s">
        <v>1143</v>
      </c>
      <c r="E47" s="64" t="s">
        <v>79</v>
      </c>
      <c r="F47" s="64"/>
      <c r="G47" s="46" t="s">
        <v>27</v>
      </c>
      <c r="H47" s="46" t="s">
        <v>80</v>
      </c>
      <c r="I47" s="50">
        <v>53000</v>
      </c>
      <c r="J47" s="49"/>
      <c r="K47" s="50">
        <f t="shared" si="5"/>
        <v>0</v>
      </c>
      <c r="L47" s="48">
        <f>K47</f>
        <v>0</v>
      </c>
      <c r="M47" s="62"/>
      <c r="N47" s="46"/>
      <c r="O47" s="46"/>
      <c r="P47" s="50"/>
    </row>
    <row r="48" spans="1:16" ht="53.25" customHeight="1">
      <c r="A48" s="54">
        <f>IF(I48="","",COUNTA($I$14:I48))</f>
        <v>26</v>
      </c>
      <c r="B48" s="54" t="str">
        <f t="shared" si="1"/>
        <v>26.BV17</v>
      </c>
      <c r="C48" s="54" t="str">
        <f t="shared" si="2"/>
        <v>26.BV17</v>
      </c>
      <c r="D48" s="74" t="s">
        <v>1142</v>
      </c>
      <c r="E48" s="64" t="s">
        <v>81</v>
      </c>
      <c r="F48" s="64"/>
      <c r="G48" s="46" t="s">
        <v>27</v>
      </c>
      <c r="H48" s="46" t="s">
        <v>82</v>
      </c>
      <c r="I48" s="50">
        <v>174000</v>
      </c>
      <c r="J48" s="49"/>
      <c r="K48" s="50">
        <f t="shared" si="5"/>
        <v>0</v>
      </c>
      <c r="L48" s="48">
        <f>K48</f>
        <v>0</v>
      </c>
      <c r="M48" s="62"/>
      <c r="N48" s="61"/>
      <c r="O48" s="46"/>
      <c r="P48" s="46"/>
    </row>
    <row r="49" spans="1:16" ht="53.25" customHeight="1">
      <c r="A49" s="54">
        <f>IF(I49="","",COUNTA($I$14:I49))</f>
        <v>27</v>
      </c>
      <c r="B49" s="54" t="str">
        <f t="shared" si="1"/>
        <v>27.BV17</v>
      </c>
      <c r="C49" s="54" t="str">
        <f t="shared" si="2"/>
        <v>27.BV17</v>
      </c>
      <c r="D49" s="74" t="s">
        <v>1141</v>
      </c>
      <c r="E49" s="64" t="s">
        <v>83</v>
      </c>
      <c r="F49" s="64"/>
      <c r="G49" s="46" t="s">
        <v>27</v>
      </c>
      <c r="H49" s="46" t="s">
        <v>84</v>
      </c>
      <c r="I49" s="50">
        <v>3000</v>
      </c>
      <c r="J49" s="49"/>
      <c r="K49" s="50">
        <f t="shared" si="5"/>
        <v>0</v>
      </c>
      <c r="L49" s="48">
        <f>K49</f>
        <v>0</v>
      </c>
      <c r="M49" s="62"/>
      <c r="N49" s="46"/>
      <c r="O49" s="46"/>
      <c r="P49" s="46"/>
    </row>
    <row r="50" spans="1:16" ht="146.25" customHeight="1">
      <c r="A50" s="54">
        <f>IF(I50="","",COUNTA($I$14:I50))</f>
        <v>28</v>
      </c>
      <c r="B50" s="54" t="str">
        <f t="shared" si="1"/>
        <v>28.BV17</v>
      </c>
      <c r="C50" s="54" t="str">
        <f t="shared" si="2"/>
        <v>28.BV17</v>
      </c>
      <c r="D50" s="74" t="s">
        <v>1141</v>
      </c>
      <c r="E50" s="64" t="s">
        <v>85</v>
      </c>
      <c r="F50" s="64"/>
      <c r="G50" s="46" t="s">
        <v>27</v>
      </c>
      <c r="H50" s="46" t="s">
        <v>86</v>
      </c>
      <c r="I50" s="50">
        <v>26000</v>
      </c>
      <c r="J50" s="49"/>
      <c r="K50" s="50">
        <f t="shared" si="5"/>
        <v>0</v>
      </c>
      <c r="L50" s="48">
        <f>K50</f>
        <v>0</v>
      </c>
      <c r="M50" s="62"/>
      <c r="N50" s="61"/>
      <c r="O50" s="46"/>
      <c r="P50" s="46"/>
    </row>
    <row r="51" spans="1:16" ht="53.25" customHeight="1">
      <c r="A51" s="54">
        <f>IF(I51="","",COUNTA($I$14:I51))</f>
        <v>29</v>
      </c>
      <c r="B51" s="54" t="str">
        <f t="shared" si="1"/>
        <v>29.BV17</v>
      </c>
      <c r="C51" s="54" t="str">
        <f t="shared" si="2"/>
        <v>29.BV17</v>
      </c>
      <c r="D51" s="46" t="s">
        <v>1140</v>
      </c>
      <c r="E51" s="64" t="s">
        <v>87</v>
      </c>
      <c r="F51" s="64"/>
      <c r="G51" s="46" t="s">
        <v>27</v>
      </c>
      <c r="H51" s="46" t="s">
        <v>88</v>
      </c>
      <c r="I51" s="50">
        <v>3000</v>
      </c>
      <c r="J51" s="49"/>
      <c r="K51" s="50">
        <f t="shared" si="5"/>
        <v>0</v>
      </c>
      <c r="L51" s="48">
        <f>K51</f>
        <v>0</v>
      </c>
      <c r="M51" s="47"/>
      <c r="N51" s="46"/>
      <c r="O51" s="47"/>
      <c r="P51" s="46"/>
    </row>
    <row r="52" spans="1:16">
      <c r="A52" s="54" t="str">
        <f>IF(I52="","",COUNTA($I$14:I52))</f>
        <v/>
      </c>
      <c r="B52" s="54" t="str">
        <f t="shared" si="1"/>
        <v/>
      </c>
      <c r="C52" s="54" t="str">
        <f t="shared" si="2"/>
        <v/>
      </c>
      <c r="D52" s="53" t="s">
        <v>1139</v>
      </c>
      <c r="E52" s="56" t="s">
        <v>1138</v>
      </c>
      <c r="F52" s="56"/>
      <c r="G52" s="46"/>
      <c r="H52" s="46"/>
      <c r="I52" s="50"/>
      <c r="J52" s="49"/>
      <c r="K52" s="50" t="str">
        <f t="shared" si="5"/>
        <v/>
      </c>
      <c r="L52" s="50"/>
      <c r="M52" s="47"/>
      <c r="N52" s="46"/>
      <c r="O52" s="46"/>
      <c r="P52" s="46"/>
    </row>
    <row r="53" spans="1:16" ht="53.25" customHeight="1">
      <c r="A53" s="54">
        <f>IF(I53="","",COUNTA($I$14:I53))</f>
        <v>30</v>
      </c>
      <c r="B53" s="54" t="str">
        <f t="shared" si="1"/>
        <v>30.BV17</v>
      </c>
      <c r="C53" s="54" t="str">
        <f t="shared" si="2"/>
        <v>30.BV17</v>
      </c>
      <c r="D53" s="74" t="s">
        <v>1137</v>
      </c>
      <c r="E53" s="64" t="s">
        <v>89</v>
      </c>
      <c r="F53" s="64"/>
      <c r="G53" s="46" t="s">
        <v>90</v>
      </c>
      <c r="H53" s="46" t="s">
        <v>91</v>
      </c>
      <c r="I53" s="50">
        <v>1</v>
      </c>
      <c r="J53" s="116"/>
      <c r="K53" s="50">
        <f t="shared" si="5"/>
        <v>0</v>
      </c>
      <c r="L53" s="48">
        <f t="shared" ref="L53:L78" si="7">K53</f>
        <v>0</v>
      </c>
      <c r="M53" s="117"/>
      <c r="N53" s="46"/>
      <c r="O53" s="64"/>
      <c r="P53" s="118"/>
    </row>
    <row r="54" spans="1:16" ht="53.25" customHeight="1">
      <c r="A54" s="54">
        <f>IF(I54="","",COUNTA($I$14:I54))</f>
        <v>31</v>
      </c>
      <c r="B54" s="54" t="str">
        <f t="shared" si="1"/>
        <v>31.BV17</v>
      </c>
      <c r="C54" s="54" t="str">
        <f t="shared" si="2"/>
        <v>31.BV17</v>
      </c>
      <c r="D54" s="74" t="s">
        <v>1136</v>
      </c>
      <c r="E54" s="64" t="s">
        <v>92</v>
      </c>
      <c r="F54" s="64"/>
      <c r="G54" s="46" t="s">
        <v>27</v>
      </c>
      <c r="H54" s="46" t="s">
        <v>93</v>
      </c>
      <c r="I54" s="50">
        <v>2500</v>
      </c>
      <c r="J54" s="116"/>
      <c r="K54" s="50">
        <f t="shared" si="5"/>
        <v>0</v>
      </c>
      <c r="L54" s="48">
        <f t="shared" si="7"/>
        <v>0</v>
      </c>
      <c r="M54" s="117"/>
      <c r="N54" s="46"/>
      <c r="O54" s="119"/>
      <c r="P54" s="119"/>
    </row>
    <row r="55" spans="1:16" ht="53.25" customHeight="1">
      <c r="A55" s="54">
        <f>IF(I55="","",COUNTA($I$14:I55))</f>
        <v>32</v>
      </c>
      <c r="B55" s="54" t="str">
        <f t="shared" si="1"/>
        <v>32.BV17</v>
      </c>
      <c r="C55" s="54" t="str">
        <f t="shared" si="2"/>
        <v>32.BV17</v>
      </c>
      <c r="D55" s="46" t="s">
        <v>1134</v>
      </c>
      <c r="E55" s="64" t="s">
        <v>1135</v>
      </c>
      <c r="F55" s="64"/>
      <c r="G55" s="46" t="s">
        <v>27</v>
      </c>
      <c r="H55" s="46" t="s">
        <v>94</v>
      </c>
      <c r="I55" s="50">
        <v>20</v>
      </c>
      <c r="J55" s="49"/>
      <c r="K55" s="50">
        <f t="shared" si="5"/>
        <v>0</v>
      </c>
      <c r="L55" s="48">
        <f t="shared" si="7"/>
        <v>0</v>
      </c>
      <c r="M55" s="47"/>
      <c r="N55" s="46"/>
      <c r="O55" s="46"/>
      <c r="P55" s="46"/>
    </row>
    <row r="56" spans="1:16" ht="53.25" customHeight="1">
      <c r="A56" s="54">
        <f>IF(I56="","",COUNTA($I$14:I56))</f>
        <v>33</v>
      </c>
      <c r="B56" s="54" t="str">
        <f t="shared" si="1"/>
        <v>33.BV17</v>
      </c>
      <c r="C56" s="54" t="str">
        <f t="shared" si="2"/>
        <v>33.BV17</v>
      </c>
      <c r="D56" s="46" t="s">
        <v>1134</v>
      </c>
      <c r="E56" s="64" t="s">
        <v>95</v>
      </c>
      <c r="F56" s="64"/>
      <c r="G56" s="46" t="s">
        <v>27</v>
      </c>
      <c r="H56" s="46" t="s">
        <v>93</v>
      </c>
      <c r="I56" s="50">
        <v>100</v>
      </c>
      <c r="J56" s="49"/>
      <c r="K56" s="50">
        <f t="shared" si="5"/>
        <v>0</v>
      </c>
      <c r="L56" s="48">
        <f t="shared" si="7"/>
        <v>0</v>
      </c>
      <c r="M56" s="62"/>
      <c r="N56" s="61"/>
      <c r="O56" s="46"/>
      <c r="P56" s="46"/>
    </row>
    <row r="57" spans="1:16" ht="53.25" customHeight="1">
      <c r="A57" s="54">
        <f>IF(I57="","",COUNTA($I$14:I57))</f>
        <v>34</v>
      </c>
      <c r="B57" s="54" t="str">
        <f t="shared" si="1"/>
        <v>34.BV17</v>
      </c>
      <c r="C57" s="54" t="str">
        <f t="shared" si="2"/>
        <v>34.BV17</v>
      </c>
      <c r="D57" s="46" t="s">
        <v>1134</v>
      </c>
      <c r="E57" s="64" t="s">
        <v>96</v>
      </c>
      <c r="F57" s="64"/>
      <c r="G57" s="46" t="s">
        <v>36</v>
      </c>
      <c r="H57" s="46" t="s">
        <v>97</v>
      </c>
      <c r="I57" s="50">
        <v>50</v>
      </c>
      <c r="J57" s="49"/>
      <c r="K57" s="50">
        <f t="shared" si="5"/>
        <v>0</v>
      </c>
      <c r="L57" s="48">
        <f t="shared" si="7"/>
        <v>0</v>
      </c>
      <c r="M57" s="47"/>
      <c r="N57" s="46"/>
      <c r="O57" s="46"/>
      <c r="P57" s="50"/>
    </row>
    <row r="58" spans="1:16" ht="53.25" customHeight="1">
      <c r="A58" s="54">
        <f>IF(I58="","",COUNTA($I$14:I58))</f>
        <v>35</v>
      </c>
      <c r="B58" s="54" t="str">
        <f t="shared" si="1"/>
        <v>35.BV17</v>
      </c>
      <c r="C58" s="54" t="str">
        <f t="shared" si="2"/>
        <v>35.BV17</v>
      </c>
      <c r="D58" s="46" t="s">
        <v>1134</v>
      </c>
      <c r="E58" s="64" t="s">
        <v>98</v>
      </c>
      <c r="F58" s="64"/>
      <c r="G58" s="46" t="s">
        <v>36</v>
      </c>
      <c r="H58" s="46" t="s">
        <v>97</v>
      </c>
      <c r="I58" s="50">
        <v>5</v>
      </c>
      <c r="J58" s="49"/>
      <c r="K58" s="50">
        <f t="shared" si="5"/>
        <v>0</v>
      </c>
      <c r="L58" s="48">
        <f t="shared" si="7"/>
        <v>0</v>
      </c>
      <c r="M58" s="47"/>
      <c r="N58" s="46"/>
      <c r="O58" s="46"/>
      <c r="P58" s="46"/>
    </row>
    <row r="59" spans="1:16" ht="53.25" customHeight="1">
      <c r="A59" s="54">
        <f>IF(I59="","",COUNTA($I$14:I59))</f>
        <v>36</v>
      </c>
      <c r="B59" s="54" t="str">
        <f t="shared" si="1"/>
        <v>36.BV17</v>
      </c>
      <c r="C59" s="54" t="str">
        <f t="shared" si="2"/>
        <v>36.BV17</v>
      </c>
      <c r="D59" s="46" t="s">
        <v>1133</v>
      </c>
      <c r="E59" s="64" t="s">
        <v>99</v>
      </c>
      <c r="F59" s="64"/>
      <c r="G59" s="46" t="s">
        <v>27</v>
      </c>
      <c r="H59" s="46" t="s">
        <v>100</v>
      </c>
      <c r="I59" s="50">
        <v>15000</v>
      </c>
      <c r="J59" s="49"/>
      <c r="K59" s="50">
        <f t="shared" si="5"/>
        <v>0</v>
      </c>
      <c r="L59" s="48">
        <f t="shared" si="7"/>
        <v>0</v>
      </c>
      <c r="M59" s="47"/>
      <c r="N59" s="46"/>
      <c r="O59" s="47"/>
      <c r="P59" s="50"/>
    </row>
    <row r="60" spans="1:16" ht="53.25" customHeight="1">
      <c r="A60" s="54">
        <f>IF(I60="","",COUNTA($I$14:I60))</f>
        <v>37</v>
      </c>
      <c r="B60" s="54" t="str">
        <f t="shared" si="1"/>
        <v>37.BV17</v>
      </c>
      <c r="C60" s="54" t="str">
        <f t="shared" si="2"/>
        <v>37.BV17</v>
      </c>
      <c r="D60" s="46" t="s">
        <v>1133</v>
      </c>
      <c r="E60" s="64" t="s">
        <v>101</v>
      </c>
      <c r="F60" s="64"/>
      <c r="G60" s="46" t="s">
        <v>27</v>
      </c>
      <c r="H60" s="46" t="s">
        <v>100</v>
      </c>
      <c r="I60" s="50">
        <v>15000</v>
      </c>
      <c r="J60" s="49"/>
      <c r="K60" s="50">
        <f t="shared" si="5"/>
        <v>0</v>
      </c>
      <c r="L60" s="48">
        <f t="shared" si="7"/>
        <v>0</v>
      </c>
      <c r="M60" s="47"/>
      <c r="N60" s="46"/>
      <c r="O60" s="47"/>
      <c r="P60" s="50"/>
    </row>
    <row r="61" spans="1:16" ht="53.25" customHeight="1">
      <c r="A61" s="54">
        <f>IF(I61="","",COUNTA($I$14:I61))</f>
        <v>38</v>
      </c>
      <c r="B61" s="54" t="str">
        <f t="shared" si="1"/>
        <v>38.BV17</v>
      </c>
      <c r="C61" s="54" t="str">
        <f t="shared" si="2"/>
        <v>38.BV17</v>
      </c>
      <c r="D61" s="46" t="s">
        <v>1133</v>
      </c>
      <c r="E61" s="64" t="s">
        <v>102</v>
      </c>
      <c r="F61" s="64"/>
      <c r="G61" s="46" t="s">
        <v>27</v>
      </c>
      <c r="H61" s="46" t="s">
        <v>103</v>
      </c>
      <c r="I61" s="50">
        <v>1</v>
      </c>
      <c r="J61" s="49"/>
      <c r="K61" s="50">
        <f t="shared" si="5"/>
        <v>0</v>
      </c>
      <c r="L61" s="48">
        <f t="shared" si="7"/>
        <v>0</v>
      </c>
      <c r="M61" s="47"/>
      <c r="N61" s="46"/>
      <c r="O61" s="46"/>
      <c r="P61" s="46"/>
    </row>
    <row r="62" spans="1:16" ht="53.25" customHeight="1">
      <c r="A62" s="54">
        <f>IF(I62="","",COUNTA($I$14:I62))</f>
        <v>39</v>
      </c>
      <c r="B62" s="54" t="str">
        <f t="shared" si="1"/>
        <v>39.BV17</v>
      </c>
      <c r="C62" s="54" t="str">
        <f t="shared" si="2"/>
        <v>39.BV17</v>
      </c>
      <c r="D62" s="46" t="s">
        <v>1132</v>
      </c>
      <c r="E62" s="64" t="s">
        <v>104</v>
      </c>
      <c r="F62" s="64"/>
      <c r="G62" s="46" t="s">
        <v>27</v>
      </c>
      <c r="H62" s="46" t="s">
        <v>103</v>
      </c>
      <c r="I62" s="50">
        <v>1</v>
      </c>
      <c r="J62" s="49"/>
      <c r="K62" s="50">
        <f t="shared" si="5"/>
        <v>0</v>
      </c>
      <c r="L62" s="48">
        <f t="shared" si="7"/>
        <v>0</v>
      </c>
      <c r="M62" s="47"/>
      <c r="N62" s="46"/>
      <c r="O62" s="46"/>
      <c r="P62" s="46"/>
    </row>
    <row r="63" spans="1:16" ht="53.25" customHeight="1">
      <c r="A63" s="54">
        <f>IF(I63="","",COUNTA($I$14:I63))</f>
        <v>40</v>
      </c>
      <c r="B63" s="54" t="str">
        <f t="shared" si="1"/>
        <v>40.BV17</v>
      </c>
      <c r="C63" s="54" t="str">
        <f t="shared" si="2"/>
        <v>40.BV17</v>
      </c>
      <c r="D63" s="46" t="s">
        <v>1132</v>
      </c>
      <c r="E63" s="64" t="s">
        <v>105</v>
      </c>
      <c r="F63" s="64"/>
      <c r="G63" s="46" t="s">
        <v>27</v>
      </c>
      <c r="H63" s="46" t="s">
        <v>106</v>
      </c>
      <c r="I63" s="50">
        <v>5</v>
      </c>
      <c r="J63" s="49"/>
      <c r="K63" s="50">
        <f t="shared" si="5"/>
        <v>0</v>
      </c>
      <c r="L63" s="48">
        <f t="shared" si="7"/>
        <v>0</v>
      </c>
      <c r="M63" s="47"/>
      <c r="N63" s="46"/>
      <c r="O63" s="46"/>
      <c r="P63" s="46"/>
    </row>
    <row r="64" spans="1:16">
      <c r="A64" s="54" t="str">
        <f>IF(I64="","",COUNTA($I$14:I64))</f>
        <v/>
      </c>
      <c r="B64" s="54" t="str">
        <f t="shared" si="1"/>
        <v/>
      </c>
      <c r="C64" s="54" t="str">
        <f t="shared" si="2"/>
        <v/>
      </c>
      <c r="D64" s="53" t="s">
        <v>1131</v>
      </c>
      <c r="E64" s="56" t="s">
        <v>1130</v>
      </c>
      <c r="F64" s="56"/>
      <c r="G64" s="46"/>
      <c r="H64" s="46"/>
      <c r="I64" s="50"/>
      <c r="J64" s="49"/>
      <c r="K64" s="50" t="str">
        <f t="shared" si="5"/>
        <v/>
      </c>
      <c r="L64" s="48" t="str">
        <f t="shared" si="7"/>
        <v/>
      </c>
      <c r="M64" s="47"/>
      <c r="N64" s="46"/>
      <c r="O64" s="46"/>
      <c r="P64" s="46"/>
    </row>
    <row r="65" spans="1:16" ht="53.25" customHeight="1">
      <c r="A65" s="54">
        <f>IF(I65="","",COUNTA($I$14:I65))</f>
        <v>41</v>
      </c>
      <c r="B65" s="54" t="str">
        <f t="shared" si="1"/>
        <v>41.BV17</v>
      </c>
      <c r="C65" s="54" t="str">
        <f t="shared" si="2"/>
        <v>41.BV17</v>
      </c>
      <c r="D65" s="46" t="s">
        <v>1129</v>
      </c>
      <c r="E65" s="64" t="s">
        <v>107</v>
      </c>
      <c r="F65" s="64"/>
      <c r="G65" s="46" t="s">
        <v>27</v>
      </c>
      <c r="H65" s="46" t="s">
        <v>108</v>
      </c>
      <c r="I65" s="50">
        <v>250000</v>
      </c>
      <c r="J65" s="49"/>
      <c r="K65" s="50">
        <f t="shared" si="5"/>
        <v>0</v>
      </c>
      <c r="L65" s="48">
        <f t="shared" si="7"/>
        <v>0</v>
      </c>
      <c r="M65" s="47"/>
      <c r="N65" s="46"/>
      <c r="O65" s="46"/>
      <c r="P65" s="46"/>
    </row>
    <row r="66" spans="1:16">
      <c r="A66" s="54" t="str">
        <f>IF(I66="","",COUNTA($I$14:I66))</f>
        <v/>
      </c>
      <c r="B66" s="54" t="str">
        <f t="shared" si="1"/>
        <v/>
      </c>
      <c r="C66" s="54" t="str">
        <f t="shared" si="2"/>
        <v/>
      </c>
      <c r="D66" s="53" t="s">
        <v>1128</v>
      </c>
      <c r="E66" s="63" t="s">
        <v>8</v>
      </c>
      <c r="F66" s="63"/>
      <c r="G66" s="46"/>
      <c r="H66" s="46"/>
      <c r="I66" s="50"/>
      <c r="J66" s="49"/>
      <c r="K66" s="50" t="str">
        <f t="shared" si="5"/>
        <v/>
      </c>
      <c r="L66" s="48" t="str">
        <f t="shared" si="7"/>
        <v/>
      </c>
      <c r="M66" s="47"/>
      <c r="N66" s="46"/>
      <c r="O66" s="46"/>
      <c r="P66" s="46"/>
    </row>
    <row r="67" spans="1:16" ht="53.25" customHeight="1">
      <c r="A67" s="54">
        <f>IF(I67="","",COUNTA($I$14:I67))</f>
        <v>42</v>
      </c>
      <c r="B67" s="54" t="str">
        <f t="shared" si="1"/>
        <v>42.BV17</v>
      </c>
      <c r="C67" s="54" t="str">
        <f t="shared" si="2"/>
        <v>42.BV17</v>
      </c>
      <c r="D67" s="46" t="s">
        <v>1127</v>
      </c>
      <c r="E67" s="64" t="s">
        <v>109</v>
      </c>
      <c r="F67" s="64"/>
      <c r="G67" s="46" t="s">
        <v>110</v>
      </c>
      <c r="H67" s="46" t="s">
        <v>94</v>
      </c>
      <c r="I67" s="50">
        <v>5000</v>
      </c>
      <c r="J67" s="49"/>
      <c r="K67" s="50">
        <f t="shared" si="5"/>
        <v>0</v>
      </c>
      <c r="L67" s="48">
        <f t="shared" si="7"/>
        <v>0</v>
      </c>
      <c r="M67" s="62"/>
      <c r="N67" s="46"/>
      <c r="O67" s="46"/>
      <c r="P67" s="46"/>
    </row>
    <row r="68" spans="1:16" ht="53.25" customHeight="1">
      <c r="A68" s="54">
        <f>IF(I68="","",COUNTA($I$14:I68))</f>
        <v>43</v>
      </c>
      <c r="B68" s="54" t="str">
        <f t="shared" si="1"/>
        <v>43.BV17</v>
      </c>
      <c r="C68" s="54" t="str">
        <f t="shared" si="2"/>
        <v>43.BV17</v>
      </c>
      <c r="D68" s="46" t="s">
        <v>1127</v>
      </c>
      <c r="E68" s="64" t="s">
        <v>111</v>
      </c>
      <c r="F68" s="64"/>
      <c r="G68" s="46" t="s">
        <v>56</v>
      </c>
      <c r="H68" s="46" t="s">
        <v>112</v>
      </c>
      <c r="I68" s="50">
        <v>120000</v>
      </c>
      <c r="J68" s="49"/>
      <c r="K68" s="50">
        <f t="shared" si="5"/>
        <v>0</v>
      </c>
      <c r="L68" s="48">
        <f t="shared" si="7"/>
        <v>0</v>
      </c>
      <c r="M68" s="62"/>
      <c r="N68" s="61"/>
      <c r="O68" s="46"/>
      <c r="P68" s="64"/>
    </row>
    <row r="69" spans="1:16" ht="53.25" customHeight="1">
      <c r="A69" s="54">
        <f>IF(I69="","",COUNTA($I$14:I69))</f>
        <v>44</v>
      </c>
      <c r="B69" s="54" t="str">
        <f t="shared" si="1"/>
        <v>44.BV17</v>
      </c>
      <c r="C69" s="54" t="str">
        <f t="shared" si="2"/>
        <v>44.BV17</v>
      </c>
      <c r="D69" s="74" t="s">
        <v>1127</v>
      </c>
      <c r="E69" s="64" t="s">
        <v>113</v>
      </c>
      <c r="F69" s="64"/>
      <c r="G69" s="46" t="s">
        <v>110</v>
      </c>
      <c r="H69" s="46" t="s">
        <v>114</v>
      </c>
      <c r="I69" s="50">
        <v>4000</v>
      </c>
      <c r="J69" s="48"/>
      <c r="K69" s="50">
        <f t="shared" si="5"/>
        <v>0</v>
      </c>
      <c r="L69" s="48">
        <f t="shared" si="7"/>
        <v>0</v>
      </c>
      <c r="M69" s="120"/>
      <c r="N69" s="121"/>
      <c r="O69" s="46"/>
      <c r="P69" s="64"/>
    </row>
    <row r="70" spans="1:16" ht="53.25" customHeight="1">
      <c r="A70" s="54">
        <f>IF(I70="","",COUNTA($I$14:I70))</f>
        <v>45</v>
      </c>
      <c r="B70" s="54" t="str">
        <f t="shared" si="1"/>
        <v>45.BV17</v>
      </c>
      <c r="C70" s="54" t="str">
        <f t="shared" si="2"/>
        <v>45.BV17</v>
      </c>
      <c r="D70" s="74" t="s">
        <v>1127</v>
      </c>
      <c r="E70" s="64" t="s">
        <v>115</v>
      </c>
      <c r="F70" s="64"/>
      <c r="G70" s="46" t="s">
        <v>110</v>
      </c>
      <c r="H70" s="46" t="s">
        <v>116</v>
      </c>
      <c r="I70" s="50">
        <v>1300</v>
      </c>
      <c r="J70" s="50"/>
      <c r="K70" s="50">
        <f t="shared" si="5"/>
        <v>0</v>
      </c>
      <c r="L70" s="48">
        <f t="shared" si="7"/>
        <v>0</v>
      </c>
      <c r="M70" s="101"/>
      <c r="N70" s="182"/>
      <c r="O70" s="64"/>
      <c r="P70" s="64"/>
    </row>
    <row r="71" spans="1:16" ht="53.25" customHeight="1">
      <c r="A71" s="54">
        <f>IF(I71="","",COUNTA($I$14:I71))</f>
        <v>46</v>
      </c>
      <c r="B71" s="54" t="str">
        <f t="shared" si="1"/>
        <v>46.BV17</v>
      </c>
      <c r="C71" s="54" t="str">
        <f t="shared" si="2"/>
        <v>46.BV17</v>
      </c>
      <c r="D71" s="74" t="s">
        <v>1126</v>
      </c>
      <c r="E71" s="64" t="s">
        <v>117</v>
      </c>
      <c r="F71" s="64"/>
      <c r="G71" s="46" t="s">
        <v>27</v>
      </c>
      <c r="H71" s="46" t="s">
        <v>118</v>
      </c>
      <c r="I71" s="50">
        <v>700</v>
      </c>
      <c r="J71" s="49"/>
      <c r="K71" s="50">
        <f t="shared" si="5"/>
        <v>0</v>
      </c>
      <c r="L71" s="48">
        <f t="shared" si="7"/>
        <v>0</v>
      </c>
      <c r="M71" s="47"/>
      <c r="N71" s="46"/>
      <c r="O71" s="46"/>
      <c r="P71" s="46"/>
    </row>
    <row r="72" spans="1:16" ht="53.25" customHeight="1">
      <c r="A72" s="54">
        <f>IF(I72="","",COUNTA($I$14:I72))</f>
        <v>47</v>
      </c>
      <c r="B72" s="54" t="str">
        <f t="shared" si="1"/>
        <v>47.BV17</v>
      </c>
      <c r="C72" s="54" t="str">
        <f t="shared" si="2"/>
        <v>47.BV17</v>
      </c>
      <c r="D72" s="74" t="s">
        <v>1126</v>
      </c>
      <c r="E72" s="64" t="s">
        <v>119</v>
      </c>
      <c r="F72" s="64"/>
      <c r="G72" s="46" t="s">
        <v>110</v>
      </c>
      <c r="H72" s="46" t="s">
        <v>120</v>
      </c>
      <c r="I72" s="50">
        <v>4000</v>
      </c>
      <c r="J72" s="49"/>
      <c r="K72" s="50">
        <f t="shared" si="5"/>
        <v>0</v>
      </c>
      <c r="L72" s="48">
        <f t="shared" si="7"/>
        <v>0</v>
      </c>
      <c r="M72" s="62"/>
      <c r="N72" s="46"/>
      <c r="O72" s="46"/>
      <c r="P72" s="46"/>
    </row>
    <row r="73" spans="1:16" ht="53.25" customHeight="1">
      <c r="A73" s="54">
        <f>IF(I73="","",COUNTA($I$14:I73))</f>
        <v>48</v>
      </c>
      <c r="B73" s="54" t="str">
        <f t="shared" si="1"/>
        <v>48.BV17</v>
      </c>
      <c r="C73" s="54" t="str">
        <f t="shared" si="2"/>
        <v>48.BV17</v>
      </c>
      <c r="D73" s="74" t="s">
        <v>1126</v>
      </c>
      <c r="E73" s="64" t="s">
        <v>121</v>
      </c>
      <c r="F73" s="64"/>
      <c r="G73" s="46" t="s">
        <v>110</v>
      </c>
      <c r="H73" s="46" t="s">
        <v>122</v>
      </c>
      <c r="I73" s="50">
        <v>2</v>
      </c>
      <c r="J73" s="49"/>
      <c r="K73" s="50">
        <f t="shared" si="5"/>
        <v>0</v>
      </c>
      <c r="L73" s="48">
        <f t="shared" si="7"/>
        <v>0</v>
      </c>
      <c r="M73" s="62"/>
      <c r="N73" s="74"/>
      <c r="O73" s="46"/>
      <c r="P73" s="46"/>
    </row>
    <row r="74" spans="1:16" ht="53.25" customHeight="1">
      <c r="A74" s="54">
        <f>IF(I74="","",COUNTA($I$14:I74))</f>
        <v>49</v>
      </c>
      <c r="B74" s="54" t="str">
        <f t="shared" si="1"/>
        <v>49.BV17</v>
      </c>
      <c r="C74" s="54" t="str">
        <f t="shared" si="2"/>
        <v>49.BV17</v>
      </c>
      <c r="D74" s="74" t="s">
        <v>1125</v>
      </c>
      <c r="E74" s="64" t="s">
        <v>123</v>
      </c>
      <c r="F74" s="64"/>
      <c r="G74" s="46" t="s">
        <v>110</v>
      </c>
      <c r="H74" s="46" t="s">
        <v>124</v>
      </c>
      <c r="I74" s="50">
        <v>1200</v>
      </c>
      <c r="J74" s="49"/>
      <c r="K74" s="50">
        <f t="shared" si="5"/>
        <v>0</v>
      </c>
      <c r="L74" s="48">
        <f t="shared" si="7"/>
        <v>0</v>
      </c>
      <c r="M74" s="62"/>
      <c r="N74" s="61"/>
      <c r="O74" s="46"/>
      <c r="P74" s="46"/>
    </row>
    <row r="75" spans="1:16">
      <c r="A75" s="54" t="str">
        <f>IF(I75="","",COUNTA($I$14:I75))</f>
        <v/>
      </c>
      <c r="B75" s="54" t="str">
        <f t="shared" si="1"/>
        <v/>
      </c>
      <c r="C75" s="54" t="str">
        <f t="shared" si="2"/>
        <v/>
      </c>
      <c r="D75" s="53" t="s">
        <v>1124</v>
      </c>
      <c r="E75" s="56" t="s">
        <v>1123</v>
      </c>
      <c r="F75" s="56"/>
      <c r="G75" s="46"/>
      <c r="H75" s="46"/>
      <c r="I75" s="50"/>
      <c r="J75" s="49"/>
      <c r="K75" s="50" t="str">
        <f t="shared" si="5"/>
        <v/>
      </c>
      <c r="L75" s="48" t="str">
        <f t="shared" si="7"/>
        <v/>
      </c>
      <c r="M75" s="47"/>
      <c r="N75" s="46"/>
      <c r="O75" s="46"/>
      <c r="P75" s="46"/>
    </row>
    <row r="76" spans="1:16" ht="53.25" customHeight="1">
      <c r="A76" s="54">
        <f>IF(I76="","",COUNTA($I$14:I76))</f>
        <v>50</v>
      </c>
      <c r="B76" s="54" t="str">
        <f t="shared" si="1"/>
        <v>50.BV17</v>
      </c>
      <c r="C76" s="54" t="str">
        <f t="shared" si="2"/>
        <v>50.BV17</v>
      </c>
      <c r="D76" s="74" t="s">
        <v>1122</v>
      </c>
      <c r="E76" s="64" t="s">
        <v>125</v>
      </c>
      <c r="F76" s="64"/>
      <c r="G76" s="46" t="s">
        <v>126</v>
      </c>
      <c r="H76" s="46" t="s">
        <v>127</v>
      </c>
      <c r="I76" s="50">
        <v>125000</v>
      </c>
      <c r="J76" s="49"/>
      <c r="K76" s="50">
        <f t="shared" si="5"/>
        <v>0</v>
      </c>
      <c r="L76" s="48">
        <f t="shared" si="7"/>
        <v>0</v>
      </c>
      <c r="M76" s="62"/>
      <c r="N76" s="61"/>
      <c r="O76" s="46"/>
      <c r="P76" s="54"/>
    </row>
    <row r="77" spans="1:16" ht="53.25" customHeight="1">
      <c r="A77" s="54">
        <f>IF(I77="","",COUNTA($I$14:I77))</f>
        <v>51</v>
      </c>
      <c r="B77" s="54" t="str">
        <f t="shared" si="1"/>
        <v>51.BV17</v>
      </c>
      <c r="C77" s="54" t="str">
        <f t="shared" si="2"/>
        <v>51.BV17</v>
      </c>
      <c r="D77" s="74" t="s">
        <v>1122</v>
      </c>
      <c r="E77" s="64" t="s">
        <v>128</v>
      </c>
      <c r="F77" s="64"/>
      <c r="G77" s="46" t="s">
        <v>126</v>
      </c>
      <c r="H77" s="46" t="s">
        <v>129</v>
      </c>
      <c r="I77" s="50">
        <v>10000</v>
      </c>
      <c r="J77" s="49"/>
      <c r="K77" s="50">
        <f t="shared" si="5"/>
        <v>0</v>
      </c>
      <c r="L77" s="48">
        <f t="shared" si="7"/>
        <v>0</v>
      </c>
      <c r="M77" s="62"/>
      <c r="N77" s="61"/>
      <c r="O77" s="46"/>
      <c r="P77" s="54"/>
    </row>
    <row r="78" spans="1:16" ht="177.75" customHeight="1">
      <c r="A78" s="54">
        <f>IF(I78="","",COUNTA($I$14:I78))</f>
        <v>52</v>
      </c>
      <c r="B78" s="54" t="str">
        <f t="shared" ref="B78:B141" si="8">IF(A78="","",CONCATENATE(A78,".BV17"))</f>
        <v>52.BV17</v>
      </c>
      <c r="C78" s="54" t="str">
        <f t="shared" ref="C78:C141" si="9">B78</f>
        <v>52.BV17</v>
      </c>
      <c r="D78" s="74" t="s">
        <v>1121</v>
      </c>
      <c r="E78" s="64" t="s">
        <v>130</v>
      </c>
      <c r="F78" s="64"/>
      <c r="G78" s="46" t="s">
        <v>126</v>
      </c>
      <c r="H78" s="46" t="s">
        <v>127</v>
      </c>
      <c r="I78" s="50">
        <v>66000</v>
      </c>
      <c r="J78" s="49"/>
      <c r="K78" s="50">
        <f t="shared" si="5"/>
        <v>0</v>
      </c>
      <c r="L78" s="48">
        <f t="shared" si="7"/>
        <v>0</v>
      </c>
      <c r="M78" s="62"/>
      <c r="N78" s="46"/>
      <c r="O78" s="46"/>
      <c r="P78" s="46"/>
    </row>
    <row r="79" spans="1:16">
      <c r="A79" s="54" t="str">
        <f>IF(I79="","",COUNTA($I$14:I79))</f>
        <v/>
      </c>
      <c r="B79" s="54" t="str">
        <f t="shared" si="8"/>
        <v/>
      </c>
      <c r="C79" s="54" t="str">
        <f t="shared" si="9"/>
        <v/>
      </c>
      <c r="D79" s="53" t="s">
        <v>1120</v>
      </c>
      <c r="E79" s="63" t="s">
        <v>9</v>
      </c>
      <c r="F79" s="63"/>
      <c r="G79" s="46"/>
      <c r="H79" s="46"/>
      <c r="I79" s="50"/>
      <c r="J79" s="49"/>
      <c r="K79" s="50" t="str">
        <f t="shared" si="5"/>
        <v/>
      </c>
      <c r="L79" s="50"/>
      <c r="M79" s="47"/>
      <c r="N79" s="46"/>
      <c r="O79" s="46"/>
      <c r="P79" s="46"/>
    </row>
    <row r="80" spans="1:16" ht="53.25" customHeight="1">
      <c r="A80" s="54">
        <f>IF(I80="","",COUNTA($I$14:I80))</f>
        <v>53</v>
      </c>
      <c r="B80" s="54" t="str">
        <f t="shared" si="8"/>
        <v>53.BV17</v>
      </c>
      <c r="C80" s="54" t="str">
        <f t="shared" si="9"/>
        <v>53.BV17</v>
      </c>
      <c r="D80" s="46" t="s">
        <v>1119</v>
      </c>
      <c r="E80" s="64" t="s">
        <v>131</v>
      </c>
      <c r="F80" s="64"/>
      <c r="G80" s="46" t="s">
        <v>132</v>
      </c>
      <c r="H80" s="46" t="s">
        <v>133</v>
      </c>
      <c r="I80" s="50">
        <v>6</v>
      </c>
      <c r="J80" s="49"/>
      <c r="K80" s="50">
        <f t="shared" si="5"/>
        <v>0</v>
      </c>
      <c r="L80" s="48">
        <f t="shared" ref="L80:L127" si="10">K80</f>
        <v>0</v>
      </c>
      <c r="M80" s="47"/>
      <c r="N80" s="46"/>
      <c r="O80" s="46"/>
      <c r="P80" s="46"/>
    </row>
    <row r="81" spans="1:16" ht="53.25" customHeight="1">
      <c r="A81" s="54">
        <f>IF(I81="","",COUNTA($I$14:I81))</f>
        <v>54</v>
      </c>
      <c r="B81" s="54" t="str">
        <f t="shared" si="8"/>
        <v>54.BV17</v>
      </c>
      <c r="C81" s="54" t="str">
        <f t="shared" si="9"/>
        <v>54.BV17</v>
      </c>
      <c r="D81" s="46" t="s">
        <v>1119</v>
      </c>
      <c r="E81" s="64" t="s">
        <v>134</v>
      </c>
      <c r="F81" s="64"/>
      <c r="G81" s="46" t="s">
        <v>132</v>
      </c>
      <c r="H81" s="46" t="s">
        <v>135</v>
      </c>
      <c r="I81" s="50">
        <v>20</v>
      </c>
      <c r="J81" s="49"/>
      <c r="K81" s="50">
        <f t="shared" si="5"/>
        <v>0</v>
      </c>
      <c r="L81" s="48">
        <f t="shared" si="10"/>
        <v>0</v>
      </c>
      <c r="M81" s="47"/>
      <c r="N81" s="46"/>
      <c r="O81" s="46"/>
      <c r="P81" s="46"/>
    </row>
    <row r="82" spans="1:16" ht="53.25" customHeight="1">
      <c r="A82" s="54">
        <f>IF(I82="","",COUNTA($I$14:I82))</f>
        <v>55</v>
      </c>
      <c r="B82" s="54" t="str">
        <f t="shared" si="8"/>
        <v>55.BV17</v>
      </c>
      <c r="C82" s="54" t="str">
        <f t="shared" si="9"/>
        <v>55.BV17</v>
      </c>
      <c r="D82" s="46" t="s">
        <v>1119</v>
      </c>
      <c r="E82" s="64" t="s">
        <v>136</v>
      </c>
      <c r="F82" s="64"/>
      <c r="G82" s="46" t="s">
        <v>132</v>
      </c>
      <c r="H82" s="46" t="s">
        <v>137</v>
      </c>
      <c r="I82" s="50">
        <v>16</v>
      </c>
      <c r="J82" s="49"/>
      <c r="K82" s="50">
        <f t="shared" si="5"/>
        <v>0</v>
      </c>
      <c r="L82" s="48">
        <f t="shared" si="10"/>
        <v>0</v>
      </c>
      <c r="M82" s="47"/>
      <c r="N82" s="46"/>
      <c r="O82" s="46"/>
      <c r="P82" s="46"/>
    </row>
    <row r="83" spans="1:16" ht="53.25" customHeight="1">
      <c r="A83" s="54">
        <f>IF(I83="","",COUNTA($I$14:I83))</f>
        <v>56</v>
      </c>
      <c r="B83" s="54" t="str">
        <f t="shared" si="8"/>
        <v>56.BV17</v>
      </c>
      <c r="C83" s="54" t="str">
        <f t="shared" si="9"/>
        <v>56.BV17</v>
      </c>
      <c r="D83" s="46" t="s">
        <v>1116</v>
      </c>
      <c r="E83" s="183" t="s">
        <v>1118</v>
      </c>
      <c r="F83" s="183"/>
      <c r="G83" s="83" t="s">
        <v>27</v>
      </c>
      <c r="H83" s="46" t="s">
        <v>138</v>
      </c>
      <c r="I83" s="55">
        <v>10</v>
      </c>
      <c r="J83" s="184"/>
      <c r="K83" s="50">
        <f t="shared" si="5"/>
        <v>0</v>
      </c>
      <c r="L83" s="48">
        <f t="shared" si="10"/>
        <v>0</v>
      </c>
      <c r="M83" s="47"/>
      <c r="N83" s="46"/>
      <c r="O83" s="46"/>
      <c r="P83" s="46"/>
    </row>
    <row r="84" spans="1:16" ht="53.25" customHeight="1">
      <c r="A84" s="54">
        <f>IF(I84="","",COUNTA($I$14:I84))</f>
        <v>57</v>
      </c>
      <c r="B84" s="54" t="str">
        <f t="shared" si="8"/>
        <v>57.BV17</v>
      </c>
      <c r="C84" s="54" t="str">
        <f t="shared" si="9"/>
        <v>57.BV17</v>
      </c>
      <c r="D84" s="46" t="s">
        <v>1117</v>
      </c>
      <c r="E84" s="64" t="s">
        <v>139</v>
      </c>
      <c r="F84" s="64"/>
      <c r="G84" s="83" t="s">
        <v>27</v>
      </c>
      <c r="H84" s="46" t="s">
        <v>140</v>
      </c>
      <c r="I84" s="55">
        <v>20</v>
      </c>
      <c r="J84" s="184"/>
      <c r="K84" s="50">
        <f t="shared" si="5"/>
        <v>0</v>
      </c>
      <c r="L84" s="48">
        <f t="shared" si="10"/>
        <v>0</v>
      </c>
      <c r="M84" s="47"/>
      <c r="N84" s="46"/>
      <c r="O84" s="46"/>
      <c r="P84" s="46"/>
    </row>
    <row r="85" spans="1:16" ht="53.25" customHeight="1">
      <c r="A85" s="54">
        <f>IF(I85="","",COUNTA($I$14:I85))</f>
        <v>58</v>
      </c>
      <c r="B85" s="54" t="str">
        <f t="shared" si="8"/>
        <v>58.BV17</v>
      </c>
      <c r="C85" s="54" t="str">
        <f t="shared" si="9"/>
        <v>58.BV17</v>
      </c>
      <c r="D85" s="46" t="s">
        <v>1116</v>
      </c>
      <c r="E85" s="64" t="s">
        <v>141</v>
      </c>
      <c r="F85" s="64"/>
      <c r="G85" s="46" t="s">
        <v>27</v>
      </c>
      <c r="H85" s="46" t="s">
        <v>142</v>
      </c>
      <c r="I85" s="50">
        <v>2100</v>
      </c>
      <c r="J85" s="49"/>
      <c r="K85" s="50">
        <f t="shared" si="5"/>
        <v>0</v>
      </c>
      <c r="L85" s="48">
        <f t="shared" si="10"/>
        <v>0</v>
      </c>
      <c r="M85" s="62"/>
      <c r="N85" s="46"/>
      <c r="O85" s="46"/>
      <c r="P85" s="46"/>
    </row>
    <row r="86" spans="1:16" ht="53.25" customHeight="1">
      <c r="A86" s="54">
        <f>IF(I86="","",COUNTA($I$14:I86))</f>
        <v>59</v>
      </c>
      <c r="B86" s="54" t="str">
        <f t="shared" si="8"/>
        <v>59.BV17</v>
      </c>
      <c r="C86" s="54" t="str">
        <f t="shared" si="9"/>
        <v>59.BV17</v>
      </c>
      <c r="D86" s="46" t="s">
        <v>1115</v>
      </c>
      <c r="E86" s="64" t="s">
        <v>143</v>
      </c>
      <c r="F86" s="64"/>
      <c r="G86" s="46" t="s">
        <v>144</v>
      </c>
      <c r="H86" s="46" t="s">
        <v>145</v>
      </c>
      <c r="I86" s="50">
        <v>10000</v>
      </c>
      <c r="J86" s="49"/>
      <c r="K86" s="50">
        <f t="shared" si="5"/>
        <v>0</v>
      </c>
      <c r="L86" s="48">
        <f t="shared" si="10"/>
        <v>0</v>
      </c>
      <c r="M86" s="47"/>
      <c r="N86" s="46"/>
      <c r="O86" s="122"/>
      <c r="P86" s="123"/>
    </row>
    <row r="87" spans="1:16" ht="53.25" customHeight="1">
      <c r="A87" s="54">
        <f>IF(I87="","",COUNTA($I$14:I87))</f>
        <v>60</v>
      </c>
      <c r="B87" s="54" t="str">
        <f t="shared" si="8"/>
        <v>60.BV17</v>
      </c>
      <c r="C87" s="54" t="str">
        <f t="shared" si="9"/>
        <v>60.BV17</v>
      </c>
      <c r="D87" s="46" t="s">
        <v>1115</v>
      </c>
      <c r="E87" s="64" t="s">
        <v>146</v>
      </c>
      <c r="F87" s="64"/>
      <c r="G87" s="46" t="s">
        <v>144</v>
      </c>
      <c r="H87" s="46" t="s">
        <v>145</v>
      </c>
      <c r="I87" s="50">
        <v>1000</v>
      </c>
      <c r="J87" s="49"/>
      <c r="K87" s="50">
        <f t="shared" si="5"/>
        <v>0</v>
      </c>
      <c r="L87" s="48">
        <f t="shared" si="10"/>
        <v>0</v>
      </c>
      <c r="M87" s="47"/>
      <c r="N87" s="46"/>
      <c r="O87" s="122"/>
      <c r="P87" s="123"/>
    </row>
    <row r="88" spans="1:16" ht="53.25" customHeight="1">
      <c r="A88" s="54">
        <f>IF(I88="","",COUNTA($I$14:I88))</f>
        <v>61</v>
      </c>
      <c r="B88" s="54" t="str">
        <f t="shared" si="8"/>
        <v>61.BV17</v>
      </c>
      <c r="C88" s="54" t="str">
        <f t="shared" si="9"/>
        <v>61.BV17</v>
      </c>
      <c r="D88" s="46" t="s">
        <v>1115</v>
      </c>
      <c r="E88" s="64" t="s">
        <v>147</v>
      </c>
      <c r="F88" s="64"/>
      <c r="G88" s="46" t="s">
        <v>148</v>
      </c>
      <c r="H88" s="46" t="s">
        <v>149</v>
      </c>
      <c r="I88" s="50">
        <v>14500</v>
      </c>
      <c r="J88" s="49"/>
      <c r="K88" s="50">
        <f t="shared" si="5"/>
        <v>0</v>
      </c>
      <c r="L88" s="48">
        <f t="shared" si="10"/>
        <v>0</v>
      </c>
      <c r="M88" s="47"/>
      <c r="N88" s="46"/>
      <c r="O88" s="46"/>
      <c r="P88" s="46"/>
    </row>
    <row r="89" spans="1:16" ht="53.25" customHeight="1">
      <c r="A89" s="54">
        <f>IF(I89="","",COUNTA($I$14:I89))</f>
        <v>62</v>
      </c>
      <c r="B89" s="54" t="str">
        <f t="shared" si="8"/>
        <v>62.BV17</v>
      </c>
      <c r="C89" s="54" t="str">
        <f t="shared" si="9"/>
        <v>62.BV17</v>
      </c>
      <c r="D89" s="46" t="s">
        <v>1115</v>
      </c>
      <c r="E89" s="64" t="s">
        <v>150</v>
      </c>
      <c r="F89" s="64"/>
      <c r="G89" s="46" t="s">
        <v>148</v>
      </c>
      <c r="H89" s="46" t="s">
        <v>149</v>
      </c>
      <c r="I89" s="50">
        <v>75000</v>
      </c>
      <c r="J89" s="49"/>
      <c r="K89" s="50">
        <f t="shared" si="5"/>
        <v>0</v>
      </c>
      <c r="L89" s="48">
        <f t="shared" si="10"/>
        <v>0</v>
      </c>
      <c r="M89" s="47"/>
      <c r="N89" s="46"/>
      <c r="O89" s="46"/>
      <c r="P89" s="46"/>
    </row>
    <row r="90" spans="1:16" ht="53.25" customHeight="1">
      <c r="A90" s="54">
        <f>IF(I90="","",COUNTA($I$14:I90))</f>
        <v>63</v>
      </c>
      <c r="B90" s="54" t="str">
        <f t="shared" si="8"/>
        <v>63.BV17</v>
      </c>
      <c r="C90" s="54" t="str">
        <f t="shared" si="9"/>
        <v>63.BV17</v>
      </c>
      <c r="D90" s="74" t="s">
        <v>1115</v>
      </c>
      <c r="E90" s="64" t="s">
        <v>151</v>
      </c>
      <c r="F90" s="64"/>
      <c r="G90" s="46" t="s">
        <v>148</v>
      </c>
      <c r="H90" s="46" t="s">
        <v>149</v>
      </c>
      <c r="I90" s="50">
        <v>105000</v>
      </c>
      <c r="J90" s="49"/>
      <c r="K90" s="50">
        <f t="shared" si="5"/>
        <v>0</v>
      </c>
      <c r="L90" s="48">
        <f t="shared" si="10"/>
        <v>0</v>
      </c>
      <c r="M90" s="61"/>
      <c r="N90" s="46"/>
      <c r="O90" s="46"/>
      <c r="P90" s="46"/>
    </row>
    <row r="91" spans="1:16" ht="53.25" customHeight="1">
      <c r="A91" s="54">
        <f>IF(I91="","",COUNTA($I$14:I91))</f>
        <v>64</v>
      </c>
      <c r="B91" s="54" t="str">
        <f t="shared" si="8"/>
        <v>64.BV17</v>
      </c>
      <c r="C91" s="54" t="str">
        <f t="shared" si="9"/>
        <v>64.BV17</v>
      </c>
      <c r="D91" s="74" t="s">
        <v>1115</v>
      </c>
      <c r="E91" s="64" t="s">
        <v>152</v>
      </c>
      <c r="F91" s="64"/>
      <c r="G91" s="46" t="s">
        <v>148</v>
      </c>
      <c r="H91" s="46" t="s">
        <v>149</v>
      </c>
      <c r="I91" s="50">
        <v>15000</v>
      </c>
      <c r="J91" s="49"/>
      <c r="K91" s="50">
        <f t="shared" si="5"/>
        <v>0</v>
      </c>
      <c r="L91" s="48">
        <f t="shared" si="10"/>
        <v>0</v>
      </c>
      <c r="M91" s="64"/>
      <c r="N91" s="46"/>
      <c r="O91" s="46"/>
      <c r="P91" s="46"/>
    </row>
    <row r="92" spans="1:16" ht="53.25" customHeight="1">
      <c r="A92" s="54">
        <f>IF(I92="","",COUNTA($I$14:I92))</f>
        <v>65</v>
      </c>
      <c r="B92" s="54" t="str">
        <f t="shared" si="8"/>
        <v>65.BV17</v>
      </c>
      <c r="C92" s="54" t="str">
        <f t="shared" si="9"/>
        <v>65.BV17</v>
      </c>
      <c r="D92" s="74" t="s">
        <v>1115</v>
      </c>
      <c r="E92" s="64" t="s">
        <v>153</v>
      </c>
      <c r="F92" s="64"/>
      <c r="G92" s="46" t="s">
        <v>148</v>
      </c>
      <c r="H92" s="46" t="s">
        <v>154</v>
      </c>
      <c r="I92" s="50">
        <v>7500</v>
      </c>
      <c r="J92" s="49"/>
      <c r="K92" s="50">
        <f t="shared" si="5"/>
        <v>0</v>
      </c>
      <c r="L92" s="48">
        <f t="shared" si="10"/>
        <v>0</v>
      </c>
      <c r="M92" s="64"/>
      <c r="N92" s="46"/>
      <c r="O92" s="46"/>
      <c r="P92" s="46"/>
    </row>
    <row r="93" spans="1:16" ht="53.25" customHeight="1">
      <c r="A93" s="54">
        <f>IF(I93="","",COUNTA($I$14:I93))</f>
        <v>66</v>
      </c>
      <c r="B93" s="54" t="str">
        <f t="shared" si="8"/>
        <v>66.BV17</v>
      </c>
      <c r="C93" s="54" t="str">
        <f t="shared" si="9"/>
        <v>66.BV17</v>
      </c>
      <c r="D93" s="74" t="s">
        <v>1115</v>
      </c>
      <c r="E93" s="64" t="s">
        <v>155</v>
      </c>
      <c r="F93" s="64"/>
      <c r="G93" s="46" t="s">
        <v>148</v>
      </c>
      <c r="H93" s="46" t="s">
        <v>149</v>
      </c>
      <c r="I93" s="50">
        <v>18000</v>
      </c>
      <c r="J93" s="49"/>
      <c r="K93" s="50">
        <f t="shared" si="5"/>
        <v>0</v>
      </c>
      <c r="L93" s="48">
        <f t="shared" si="10"/>
        <v>0</v>
      </c>
      <c r="M93" s="124"/>
      <c r="N93" s="46"/>
      <c r="O93" s="46"/>
      <c r="P93" s="46"/>
    </row>
    <row r="94" spans="1:16">
      <c r="A94" s="54" t="str">
        <f>IF(I94="","",COUNTA($I$14:I94))</f>
        <v/>
      </c>
      <c r="B94" s="54" t="str">
        <f t="shared" si="8"/>
        <v/>
      </c>
      <c r="C94" s="54" t="str">
        <f t="shared" si="9"/>
        <v/>
      </c>
      <c r="D94" s="53" t="s">
        <v>1114</v>
      </c>
      <c r="E94" s="63" t="s">
        <v>156</v>
      </c>
      <c r="F94" s="63"/>
      <c r="G94" s="46"/>
      <c r="H94" s="46"/>
      <c r="I94" s="50"/>
      <c r="J94" s="49"/>
      <c r="K94" s="50" t="str">
        <f t="shared" si="5"/>
        <v/>
      </c>
      <c r="L94" s="48" t="str">
        <f t="shared" si="10"/>
        <v/>
      </c>
      <c r="M94" s="47"/>
      <c r="N94" s="46"/>
      <c r="O94" s="46"/>
      <c r="P94" s="46"/>
    </row>
    <row r="95" spans="1:16" ht="53.25" customHeight="1">
      <c r="A95" s="54">
        <f>IF(I95="","",COUNTA($I$14:I95))</f>
        <v>67</v>
      </c>
      <c r="B95" s="54" t="str">
        <f t="shared" si="8"/>
        <v>67.BV17</v>
      </c>
      <c r="C95" s="54" t="str">
        <f t="shared" si="9"/>
        <v>67.BV17</v>
      </c>
      <c r="D95" s="74" t="s">
        <v>1113</v>
      </c>
      <c r="E95" s="64" t="s">
        <v>157</v>
      </c>
      <c r="F95" s="64"/>
      <c r="G95" s="46" t="s">
        <v>27</v>
      </c>
      <c r="H95" s="46" t="s">
        <v>158</v>
      </c>
      <c r="I95" s="50">
        <v>20</v>
      </c>
      <c r="J95" s="49"/>
      <c r="K95" s="50">
        <f t="shared" si="5"/>
        <v>0</v>
      </c>
      <c r="L95" s="48">
        <f t="shared" si="10"/>
        <v>0</v>
      </c>
      <c r="M95" s="62"/>
      <c r="N95" s="46"/>
      <c r="O95" s="46"/>
      <c r="P95" s="46"/>
    </row>
    <row r="96" spans="1:16" ht="53.25" customHeight="1">
      <c r="A96" s="54">
        <f>IF(I96="","",COUNTA($I$14:I96))</f>
        <v>68</v>
      </c>
      <c r="B96" s="54" t="str">
        <f t="shared" si="8"/>
        <v>68.BV17</v>
      </c>
      <c r="C96" s="54" t="str">
        <f t="shared" si="9"/>
        <v>68.BV17</v>
      </c>
      <c r="D96" s="74" t="s">
        <v>1113</v>
      </c>
      <c r="E96" s="64" t="s">
        <v>159</v>
      </c>
      <c r="F96" s="64"/>
      <c r="G96" s="46" t="s">
        <v>27</v>
      </c>
      <c r="H96" s="46" t="s">
        <v>158</v>
      </c>
      <c r="I96" s="50">
        <v>5</v>
      </c>
      <c r="J96" s="49"/>
      <c r="K96" s="50">
        <f t="shared" si="5"/>
        <v>0</v>
      </c>
      <c r="L96" s="48">
        <f t="shared" si="10"/>
        <v>0</v>
      </c>
      <c r="M96" s="62"/>
      <c r="N96" s="46"/>
      <c r="O96" s="46"/>
      <c r="P96" s="46"/>
    </row>
    <row r="97" spans="1:16" ht="53.25" customHeight="1">
      <c r="A97" s="54">
        <f>IF(I97="","",COUNTA($I$14:I97))</f>
        <v>69</v>
      </c>
      <c r="B97" s="54" t="str">
        <f t="shared" si="8"/>
        <v>69.BV17</v>
      </c>
      <c r="C97" s="54" t="str">
        <f t="shared" si="9"/>
        <v>69.BV17</v>
      </c>
      <c r="D97" s="74" t="s">
        <v>1113</v>
      </c>
      <c r="E97" s="64" t="s">
        <v>160</v>
      </c>
      <c r="F97" s="64"/>
      <c r="G97" s="46" t="s">
        <v>27</v>
      </c>
      <c r="H97" s="46" t="s">
        <v>158</v>
      </c>
      <c r="I97" s="50">
        <v>5</v>
      </c>
      <c r="J97" s="49"/>
      <c r="K97" s="50">
        <f t="shared" si="5"/>
        <v>0</v>
      </c>
      <c r="L97" s="48">
        <f t="shared" si="10"/>
        <v>0</v>
      </c>
      <c r="M97" s="62"/>
      <c r="N97" s="46"/>
      <c r="O97" s="46"/>
      <c r="P97" s="46"/>
    </row>
    <row r="98" spans="1:16" ht="53.25" customHeight="1">
      <c r="A98" s="54">
        <f>IF(I98="","",COUNTA($I$14:I98))</f>
        <v>70</v>
      </c>
      <c r="B98" s="54" t="str">
        <f t="shared" si="8"/>
        <v>70.BV17</v>
      </c>
      <c r="C98" s="54" t="str">
        <f t="shared" si="9"/>
        <v>70.BV17</v>
      </c>
      <c r="D98" s="74" t="s">
        <v>1113</v>
      </c>
      <c r="E98" s="64" t="s">
        <v>161</v>
      </c>
      <c r="F98" s="64"/>
      <c r="G98" s="46" t="s">
        <v>27</v>
      </c>
      <c r="H98" s="46" t="s">
        <v>158</v>
      </c>
      <c r="I98" s="50">
        <v>5</v>
      </c>
      <c r="J98" s="49"/>
      <c r="K98" s="50">
        <f t="shared" ref="K98:K161" si="11">IF(I98="","",J98*I98)</f>
        <v>0</v>
      </c>
      <c r="L98" s="48">
        <f t="shared" si="10"/>
        <v>0</v>
      </c>
      <c r="M98" s="62"/>
      <c r="N98" s="46"/>
      <c r="O98" s="46"/>
      <c r="P98" s="46"/>
    </row>
    <row r="99" spans="1:16" ht="53.25" customHeight="1">
      <c r="A99" s="54">
        <f>IF(I99="","",COUNTA($I$14:I99))</f>
        <v>71</v>
      </c>
      <c r="B99" s="54" t="str">
        <f t="shared" si="8"/>
        <v>71.BV17</v>
      </c>
      <c r="C99" s="54" t="str">
        <f t="shared" si="9"/>
        <v>71.BV17</v>
      </c>
      <c r="D99" s="74" t="s">
        <v>1113</v>
      </c>
      <c r="E99" s="64" t="s">
        <v>162</v>
      </c>
      <c r="F99" s="64"/>
      <c r="G99" s="46" t="s">
        <v>27</v>
      </c>
      <c r="H99" s="46" t="s">
        <v>158</v>
      </c>
      <c r="I99" s="50">
        <v>5</v>
      </c>
      <c r="J99" s="49"/>
      <c r="K99" s="50">
        <f t="shared" si="11"/>
        <v>0</v>
      </c>
      <c r="L99" s="48">
        <f t="shared" si="10"/>
        <v>0</v>
      </c>
      <c r="M99" s="62"/>
      <c r="N99" s="46"/>
      <c r="O99" s="46"/>
      <c r="P99" s="46"/>
    </row>
    <row r="100" spans="1:16" ht="53.25" customHeight="1">
      <c r="A100" s="54">
        <f>IF(I100="","",COUNTA($I$14:I100))</f>
        <v>72</v>
      </c>
      <c r="B100" s="54" t="str">
        <f t="shared" si="8"/>
        <v>72.BV17</v>
      </c>
      <c r="C100" s="54" t="str">
        <f t="shared" si="9"/>
        <v>72.BV17</v>
      </c>
      <c r="D100" s="74" t="s">
        <v>1113</v>
      </c>
      <c r="E100" s="64" t="s">
        <v>163</v>
      </c>
      <c r="F100" s="64"/>
      <c r="G100" s="46" t="s">
        <v>27</v>
      </c>
      <c r="H100" s="46" t="s">
        <v>118</v>
      </c>
      <c r="I100" s="50">
        <v>5</v>
      </c>
      <c r="J100" s="49"/>
      <c r="K100" s="50">
        <f t="shared" si="11"/>
        <v>0</v>
      </c>
      <c r="L100" s="48">
        <f t="shared" si="10"/>
        <v>0</v>
      </c>
      <c r="M100" s="47"/>
      <c r="N100" s="46"/>
      <c r="O100" s="46"/>
      <c r="P100" s="46"/>
    </row>
    <row r="101" spans="1:16" ht="53.25" customHeight="1">
      <c r="A101" s="54">
        <f>IF(I101="","",COUNTA($I$14:I101))</f>
        <v>73</v>
      </c>
      <c r="B101" s="54" t="str">
        <f t="shared" si="8"/>
        <v>73.BV17</v>
      </c>
      <c r="C101" s="54" t="str">
        <f t="shared" si="9"/>
        <v>73.BV17</v>
      </c>
      <c r="D101" s="74" t="s">
        <v>1113</v>
      </c>
      <c r="E101" s="64" t="s">
        <v>164</v>
      </c>
      <c r="F101" s="64"/>
      <c r="G101" s="46" t="s">
        <v>27</v>
      </c>
      <c r="H101" s="46" t="s">
        <v>142</v>
      </c>
      <c r="I101" s="50">
        <v>700</v>
      </c>
      <c r="J101" s="49"/>
      <c r="K101" s="50">
        <f t="shared" si="11"/>
        <v>0</v>
      </c>
      <c r="L101" s="48">
        <f t="shared" si="10"/>
        <v>0</v>
      </c>
      <c r="M101" s="47"/>
      <c r="N101" s="46"/>
      <c r="O101" s="46"/>
      <c r="P101" s="46"/>
    </row>
    <row r="102" spans="1:16" ht="53.25" customHeight="1">
      <c r="A102" s="54">
        <f>IF(I102="","",COUNTA($I$14:I102))</f>
        <v>74</v>
      </c>
      <c r="B102" s="54" t="str">
        <f t="shared" si="8"/>
        <v>74.BV17</v>
      </c>
      <c r="C102" s="54" t="str">
        <f t="shared" si="9"/>
        <v>74.BV17</v>
      </c>
      <c r="D102" s="74" t="s">
        <v>1113</v>
      </c>
      <c r="E102" s="64" t="s">
        <v>165</v>
      </c>
      <c r="F102" s="64"/>
      <c r="G102" s="46" t="s">
        <v>27</v>
      </c>
      <c r="H102" s="46" t="s">
        <v>142</v>
      </c>
      <c r="I102" s="50">
        <v>600</v>
      </c>
      <c r="J102" s="49"/>
      <c r="K102" s="50">
        <f t="shared" si="11"/>
        <v>0</v>
      </c>
      <c r="L102" s="48">
        <f t="shared" si="10"/>
        <v>0</v>
      </c>
      <c r="M102" s="47"/>
      <c r="N102" s="46"/>
      <c r="O102" s="122"/>
      <c r="P102" s="123"/>
    </row>
    <row r="103" spans="1:16" ht="53.25" customHeight="1">
      <c r="A103" s="54">
        <f>IF(I103="","",COUNTA($I$14:I103))</f>
        <v>75</v>
      </c>
      <c r="B103" s="54" t="str">
        <f t="shared" si="8"/>
        <v>75.BV17</v>
      </c>
      <c r="C103" s="54" t="str">
        <f t="shared" si="9"/>
        <v>75.BV17</v>
      </c>
      <c r="D103" s="74" t="s">
        <v>1107</v>
      </c>
      <c r="E103" s="64" t="s">
        <v>166</v>
      </c>
      <c r="F103" s="64"/>
      <c r="G103" s="46" t="s">
        <v>27</v>
      </c>
      <c r="H103" s="46" t="s">
        <v>167</v>
      </c>
      <c r="I103" s="50">
        <v>50</v>
      </c>
      <c r="J103" s="49"/>
      <c r="K103" s="50">
        <f t="shared" si="11"/>
        <v>0</v>
      </c>
      <c r="L103" s="48">
        <f t="shared" si="10"/>
        <v>0</v>
      </c>
      <c r="M103" s="47"/>
      <c r="N103" s="46"/>
      <c r="O103" s="46"/>
      <c r="P103" s="46"/>
    </row>
    <row r="104" spans="1:16" ht="53.25" customHeight="1">
      <c r="A104" s="54">
        <f>IF(I104="","",COUNTA($I$14:I104))</f>
        <v>76</v>
      </c>
      <c r="B104" s="54" t="str">
        <f t="shared" si="8"/>
        <v>76.BV17</v>
      </c>
      <c r="C104" s="54" t="str">
        <f t="shared" si="9"/>
        <v>76.BV17</v>
      </c>
      <c r="D104" s="74" t="s">
        <v>1107</v>
      </c>
      <c r="E104" s="64" t="s">
        <v>168</v>
      </c>
      <c r="F104" s="64"/>
      <c r="G104" s="46" t="s">
        <v>27</v>
      </c>
      <c r="H104" s="46" t="s">
        <v>167</v>
      </c>
      <c r="I104" s="50">
        <v>15</v>
      </c>
      <c r="J104" s="49"/>
      <c r="K104" s="50">
        <f t="shared" si="11"/>
        <v>0</v>
      </c>
      <c r="L104" s="48">
        <f t="shared" si="10"/>
        <v>0</v>
      </c>
      <c r="M104" s="47"/>
      <c r="N104" s="46"/>
      <c r="O104" s="46"/>
      <c r="P104" s="46"/>
    </row>
    <row r="105" spans="1:16" ht="53.25" customHeight="1">
      <c r="A105" s="54">
        <f>IF(I105="","",COUNTA($I$14:I105))</f>
        <v>77</v>
      </c>
      <c r="B105" s="54" t="str">
        <f t="shared" si="8"/>
        <v>77.BV17</v>
      </c>
      <c r="C105" s="54" t="str">
        <f t="shared" si="9"/>
        <v>77.BV17</v>
      </c>
      <c r="D105" s="74" t="s">
        <v>1107</v>
      </c>
      <c r="E105" s="64" t="s">
        <v>1112</v>
      </c>
      <c r="F105" s="64"/>
      <c r="G105" s="46" t="s">
        <v>27</v>
      </c>
      <c r="H105" s="46" t="s">
        <v>142</v>
      </c>
      <c r="I105" s="50">
        <v>1000</v>
      </c>
      <c r="J105" s="49"/>
      <c r="K105" s="50">
        <f t="shared" si="11"/>
        <v>0</v>
      </c>
      <c r="L105" s="48">
        <f t="shared" si="10"/>
        <v>0</v>
      </c>
      <c r="M105" s="62"/>
      <c r="N105" s="46"/>
      <c r="O105" s="46"/>
      <c r="P105" s="46"/>
    </row>
    <row r="106" spans="1:16" ht="53.25" customHeight="1">
      <c r="A106" s="54">
        <f>IF(I106="","",COUNTA($I$14:I106))</f>
        <v>78</v>
      </c>
      <c r="B106" s="54" t="str">
        <f t="shared" si="8"/>
        <v>78.BV17</v>
      </c>
      <c r="C106" s="54" t="str">
        <f t="shared" si="9"/>
        <v>78.BV17</v>
      </c>
      <c r="D106" s="74" t="s">
        <v>1107</v>
      </c>
      <c r="E106" s="64" t="s">
        <v>1111</v>
      </c>
      <c r="F106" s="64"/>
      <c r="G106" s="46" t="s">
        <v>27</v>
      </c>
      <c r="H106" s="46" t="s">
        <v>142</v>
      </c>
      <c r="I106" s="50">
        <v>10</v>
      </c>
      <c r="J106" s="49"/>
      <c r="K106" s="50">
        <f t="shared" si="11"/>
        <v>0</v>
      </c>
      <c r="L106" s="48">
        <f t="shared" si="10"/>
        <v>0</v>
      </c>
      <c r="M106" s="62"/>
      <c r="N106" s="46"/>
      <c r="O106" s="46"/>
      <c r="P106" s="46"/>
    </row>
    <row r="107" spans="1:16" ht="53.25" customHeight="1">
      <c r="A107" s="54">
        <f>IF(I107="","",COUNTA($I$14:I107))</f>
        <v>79</v>
      </c>
      <c r="B107" s="54" t="str">
        <f t="shared" si="8"/>
        <v>79.BV17</v>
      </c>
      <c r="C107" s="54" t="str">
        <f t="shared" si="9"/>
        <v>79.BV17</v>
      </c>
      <c r="D107" s="74" t="s">
        <v>1107</v>
      </c>
      <c r="E107" s="64" t="s">
        <v>1110</v>
      </c>
      <c r="F107" s="64"/>
      <c r="G107" s="46" t="s">
        <v>27</v>
      </c>
      <c r="H107" s="46" t="s">
        <v>169</v>
      </c>
      <c r="I107" s="50">
        <v>1500</v>
      </c>
      <c r="J107" s="49"/>
      <c r="K107" s="50">
        <f t="shared" si="11"/>
        <v>0</v>
      </c>
      <c r="L107" s="48">
        <f t="shared" si="10"/>
        <v>0</v>
      </c>
      <c r="M107" s="64"/>
      <c r="N107" s="46"/>
      <c r="O107" s="46"/>
      <c r="P107" s="46"/>
    </row>
    <row r="108" spans="1:16" ht="53.25" customHeight="1">
      <c r="A108" s="54">
        <f>IF(I108="","",COUNTA($I$14:I108))</f>
        <v>80</v>
      </c>
      <c r="B108" s="54" t="str">
        <f t="shared" si="8"/>
        <v>80.BV17</v>
      </c>
      <c r="C108" s="54" t="str">
        <f t="shared" si="9"/>
        <v>80.BV17</v>
      </c>
      <c r="D108" s="74" t="s">
        <v>1107</v>
      </c>
      <c r="E108" s="64" t="s">
        <v>170</v>
      </c>
      <c r="F108" s="64"/>
      <c r="G108" s="46" t="s">
        <v>171</v>
      </c>
      <c r="H108" s="47" t="s">
        <v>172</v>
      </c>
      <c r="I108" s="50">
        <v>10</v>
      </c>
      <c r="J108" s="49"/>
      <c r="K108" s="50">
        <f t="shared" si="11"/>
        <v>0</v>
      </c>
      <c r="L108" s="48">
        <f t="shared" si="10"/>
        <v>0</v>
      </c>
      <c r="M108" s="47"/>
      <c r="N108" s="46"/>
      <c r="O108" s="46"/>
      <c r="P108" s="46"/>
    </row>
    <row r="109" spans="1:16" ht="53.25" customHeight="1">
      <c r="A109" s="54">
        <f>IF(I109="","",COUNTA($I$14:I109))</f>
        <v>81</v>
      </c>
      <c r="B109" s="54" t="str">
        <f t="shared" si="8"/>
        <v>81.BV17</v>
      </c>
      <c r="C109" s="54" t="str">
        <f t="shared" si="9"/>
        <v>81.BV17</v>
      </c>
      <c r="D109" s="74" t="s">
        <v>1107</v>
      </c>
      <c r="E109" s="64" t="s">
        <v>173</v>
      </c>
      <c r="F109" s="64"/>
      <c r="G109" s="46" t="s">
        <v>27</v>
      </c>
      <c r="H109" s="46" t="s">
        <v>174</v>
      </c>
      <c r="I109" s="50">
        <v>300</v>
      </c>
      <c r="J109" s="49"/>
      <c r="K109" s="50">
        <f t="shared" si="11"/>
        <v>0</v>
      </c>
      <c r="L109" s="48">
        <f t="shared" si="10"/>
        <v>0</v>
      </c>
      <c r="M109" s="47"/>
      <c r="N109" s="46"/>
      <c r="O109" s="46"/>
      <c r="P109" s="46"/>
    </row>
    <row r="110" spans="1:16" ht="53.25" customHeight="1">
      <c r="A110" s="54">
        <f>IF(I110="","",COUNTA($I$14:I110))</f>
        <v>82</v>
      </c>
      <c r="B110" s="54" t="str">
        <f t="shared" si="8"/>
        <v>82.BV17</v>
      </c>
      <c r="C110" s="54" t="str">
        <f t="shared" si="9"/>
        <v>82.BV17</v>
      </c>
      <c r="D110" s="74" t="s">
        <v>1107</v>
      </c>
      <c r="E110" s="64" t="s">
        <v>175</v>
      </c>
      <c r="F110" s="64"/>
      <c r="G110" s="46" t="s">
        <v>27</v>
      </c>
      <c r="H110" s="46" t="s">
        <v>142</v>
      </c>
      <c r="I110" s="50">
        <v>20</v>
      </c>
      <c r="J110" s="48"/>
      <c r="K110" s="50">
        <f t="shared" si="11"/>
        <v>0</v>
      </c>
      <c r="L110" s="48">
        <f t="shared" si="10"/>
        <v>0</v>
      </c>
      <c r="M110" s="47"/>
      <c r="N110" s="46"/>
      <c r="O110" s="46"/>
      <c r="P110" s="46"/>
    </row>
    <row r="111" spans="1:16" ht="53.25" customHeight="1">
      <c r="A111" s="54">
        <f>IF(I111="","",COUNTA($I$14:I111))</f>
        <v>83</v>
      </c>
      <c r="B111" s="54" t="str">
        <f t="shared" si="8"/>
        <v>83.BV17</v>
      </c>
      <c r="C111" s="54" t="str">
        <f t="shared" si="9"/>
        <v>83.BV17</v>
      </c>
      <c r="D111" s="74" t="s">
        <v>1094</v>
      </c>
      <c r="E111" s="64" t="s">
        <v>176</v>
      </c>
      <c r="F111" s="64"/>
      <c r="G111" s="46" t="s">
        <v>27</v>
      </c>
      <c r="H111" s="46" t="s">
        <v>142</v>
      </c>
      <c r="I111" s="50">
        <v>5</v>
      </c>
      <c r="J111" s="50"/>
      <c r="K111" s="50">
        <f t="shared" si="11"/>
        <v>0</v>
      </c>
      <c r="L111" s="48">
        <f t="shared" si="10"/>
        <v>0</v>
      </c>
      <c r="M111" s="47"/>
      <c r="N111" s="46"/>
      <c r="O111" s="46"/>
      <c r="P111" s="46"/>
    </row>
    <row r="112" spans="1:16" ht="53.25" customHeight="1">
      <c r="A112" s="54">
        <f>IF(I112="","",COUNTA($I$14:I112))</f>
        <v>84</v>
      </c>
      <c r="B112" s="54" t="str">
        <f t="shared" si="8"/>
        <v>84.BV17</v>
      </c>
      <c r="C112" s="54" t="str">
        <f t="shared" si="9"/>
        <v>84.BV17</v>
      </c>
      <c r="D112" s="74" t="s">
        <v>1094</v>
      </c>
      <c r="E112" s="64" t="s">
        <v>177</v>
      </c>
      <c r="F112" s="64"/>
      <c r="G112" s="46" t="s">
        <v>27</v>
      </c>
      <c r="H112" s="46" t="s">
        <v>142</v>
      </c>
      <c r="I112" s="50">
        <v>10</v>
      </c>
      <c r="J112" s="125"/>
      <c r="K112" s="50">
        <f t="shared" si="11"/>
        <v>0</v>
      </c>
      <c r="L112" s="48">
        <f t="shared" si="10"/>
        <v>0</v>
      </c>
      <c r="M112" s="47"/>
      <c r="N112" s="46"/>
      <c r="O112" s="123"/>
      <c r="P112" s="46"/>
    </row>
    <row r="113" spans="1:16" ht="53.25" customHeight="1">
      <c r="A113" s="54">
        <f>IF(I113="","",COUNTA($I$14:I113))</f>
        <v>85</v>
      </c>
      <c r="B113" s="54" t="str">
        <f t="shared" si="8"/>
        <v>85.BV17</v>
      </c>
      <c r="C113" s="54" t="str">
        <f t="shared" si="9"/>
        <v>85.BV17</v>
      </c>
      <c r="D113" s="74" t="s">
        <v>1109</v>
      </c>
      <c r="E113" s="64" t="s">
        <v>178</v>
      </c>
      <c r="F113" s="64"/>
      <c r="G113" s="46" t="s">
        <v>179</v>
      </c>
      <c r="H113" s="46" t="s">
        <v>172</v>
      </c>
      <c r="I113" s="50">
        <v>5</v>
      </c>
      <c r="J113" s="125"/>
      <c r="K113" s="50">
        <f t="shared" si="11"/>
        <v>0</v>
      </c>
      <c r="L113" s="48">
        <f t="shared" si="10"/>
        <v>0</v>
      </c>
      <c r="M113" s="47"/>
      <c r="N113" s="46"/>
      <c r="O113" s="123"/>
      <c r="P113" s="46"/>
    </row>
    <row r="114" spans="1:16" ht="53.25" customHeight="1">
      <c r="A114" s="54">
        <f>IF(I114="","",COUNTA($I$14:I114))</f>
        <v>86</v>
      </c>
      <c r="B114" s="54" t="str">
        <f t="shared" si="8"/>
        <v>86.BV17</v>
      </c>
      <c r="C114" s="54" t="str">
        <f t="shared" si="9"/>
        <v>86.BV17</v>
      </c>
      <c r="D114" s="74" t="s">
        <v>1094</v>
      </c>
      <c r="E114" s="64" t="s">
        <v>180</v>
      </c>
      <c r="F114" s="64"/>
      <c r="G114" s="46" t="s">
        <v>27</v>
      </c>
      <c r="H114" s="46" t="s">
        <v>142</v>
      </c>
      <c r="I114" s="50">
        <v>10</v>
      </c>
      <c r="J114" s="125"/>
      <c r="K114" s="50">
        <f t="shared" si="11"/>
        <v>0</v>
      </c>
      <c r="L114" s="48">
        <f t="shared" si="10"/>
        <v>0</v>
      </c>
      <c r="M114" s="115"/>
      <c r="N114" s="126"/>
      <c r="O114" s="127"/>
      <c r="P114" s="127"/>
    </row>
    <row r="115" spans="1:16" ht="53.25" customHeight="1">
      <c r="A115" s="54">
        <f>IF(I115="","",COUNTA($I$14:I115))</f>
        <v>87</v>
      </c>
      <c r="B115" s="54" t="str">
        <f t="shared" si="8"/>
        <v>87.BV17</v>
      </c>
      <c r="C115" s="54" t="str">
        <f t="shared" si="9"/>
        <v>87.BV17</v>
      </c>
      <c r="D115" s="74" t="s">
        <v>1094</v>
      </c>
      <c r="E115" s="64" t="s">
        <v>181</v>
      </c>
      <c r="F115" s="64"/>
      <c r="G115" s="46" t="s">
        <v>27</v>
      </c>
      <c r="H115" s="46" t="s">
        <v>142</v>
      </c>
      <c r="I115" s="50">
        <v>10</v>
      </c>
      <c r="J115" s="125"/>
      <c r="K115" s="50">
        <f t="shared" si="11"/>
        <v>0</v>
      </c>
      <c r="L115" s="48">
        <f t="shared" si="10"/>
        <v>0</v>
      </c>
      <c r="M115" s="47"/>
      <c r="N115" s="128"/>
      <c r="O115" s="123"/>
      <c r="P115" s="127"/>
    </row>
    <row r="116" spans="1:16" ht="53.25" customHeight="1">
      <c r="A116" s="54">
        <f>IF(I116="","",COUNTA($I$14:I116))</f>
        <v>88</v>
      </c>
      <c r="B116" s="54" t="str">
        <f t="shared" si="8"/>
        <v>88.BV17</v>
      </c>
      <c r="C116" s="54" t="str">
        <f t="shared" si="9"/>
        <v>88.BV17</v>
      </c>
      <c r="D116" s="74" t="s">
        <v>1107</v>
      </c>
      <c r="E116" s="64" t="s">
        <v>182</v>
      </c>
      <c r="F116" s="64"/>
      <c r="G116" s="46" t="s">
        <v>27</v>
      </c>
      <c r="H116" s="46" t="s">
        <v>169</v>
      </c>
      <c r="I116" s="50">
        <v>200</v>
      </c>
      <c r="J116" s="49"/>
      <c r="K116" s="50">
        <f t="shared" si="11"/>
        <v>0</v>
      </c>
      <c r="L116" s="48">
        <f t="shared" si="10"/>
        <v>0</v>
      </c>
      <c r="M116" s="47"/>
      <c r="N116" s="46"/>
      <c r="O116" s="46"/>
      <c r="P116" s="46"/>
    </row>
    <row r="117" spans="1:16" ht="53.25" customHeight="1">
      <c r="A117" s="54">
        <f>IF(I117="","",COUNTA($I$14:I117))</f>
        <v>89</v>
      </c>
      <c r="B117" s="54" t="str">
        <f t="shared" si="8"/>
        <v>89.BV17</v>
      </c>
      <c r="C117" s="54" t="str">
        <f t="shared" si="9"/>
        <v>89.BV17</v>
      </c>
      <c r="D117" s="74" t="s">
        <v>1107</v>
      </c>
      <c r="E117" s="64" t="s">
        <v>183</v>
      </c>
      <c r="F117" s="64"/>
      <c r="G117" s="46" t="s">
        <v>27</v>
      </c>
      <c r="H117" s="46" t="s">
        <v>184</v>
      </c>
      <c r="I117" s="50">
        <v>10</v>
      </c>
      <c r="J117" s="49"/>
      <c r="K117" s="50">
        <f t="shared" si="11"/>
        <v>0</v>
      </c>
      <c r="L117" s="48">
        <f t="shared" si="10"/>
        <v>0</v>
      </c>
      <c r="M117" s="62"/>
      <c r="N117" s="46"/>
      <c r="O117" s="46"/>
      <c r="P117" s="46"/>
    </row>
    <row r="118" spans="1:16" ht="53.25" customHeight="1">
      <c r="A118" s="54">
        <f>IF(I118="","",COUNTA($I$14:I118))</f>
        <v>90</v>
      </c>
      <c r="B118" s="54" t="str">
        <f t="shared" si="8"/>
        <v>90.BV17</v>
      </c>
      <c r="C118" s="54" t="str">
        <f t="shared" si="9"/>
        <v>90.BV17</v>
      </c>
      <c r="D118" s="74" t="s">
        <v>1107</v>
      </c>
      <c r="E118" s="64" t="s">
        <v>185</v>
      </c>
      <c r="F118" s="64"/>
      <c r="G118" s="46" t="s">
        <v>27</v>
      </c>
      <c r="H118" s="46" t="s">
        <v>142</v>
      </c>
      <c r="I118" s="50">
        <v>30</v>
      </c>
      <c r="J118" s="49"/>
      <c r="K118" s="50">
        <f t="shared" si="11"/>
        <v>0</v>
      </c>
      <c r="L118" s="48">
        <f t="shared" si="10"/>
        <v>0</v>
      </c>
      <c r="M118" s="47"/>
      <c r="N118" s="46"/>
      <c r="O118" s="46"/>
      <c r="P118" s="46"/>
    </row>
    <row r="119" spans="1:16" ht="53.25" customHeight="1">
      <c r="A119" s="54">
        <f>IF(I119="","",COUNTA($I$14:I119))</f>
        <v>91</v>
      </c>
      <c r="B119" s="54" t="str">
        <f t="shared" si="8"/>
        <v>91.BV17</v>
      </c>
      <c r="C119" s="54" t="str">
        <f t="shared" si="9"/>
        <v>91.BV17</v>
      </c>
      <c r="D119" s="74" t="s">
        <v>1107</v>
      </c>
      <c r="E119" s="64" t="s">
        <v>186</v>
      </c>
      <c r="F119" s="64"/>
      <c r="G119" s="46" t="s">
        <v>27</v>
      </c>
      <c r="H119" s="46" t="s">
        <v>142</v>
      </c>
      <c r="I119" s="50">
        <v>15</v>
      </c>
      <c r="J119" s="49"/>
      <c r="K119" s="50">
        <f t="shared" si="11"/>
        <v>0</v>
      </c>
      <c r="L119" s="48">
        <f t="shared" si="10"/>
        <v>0</v>
      </c>
      <c r="M119" s="47"/>
      <c r="N119" s="46"/>
      <c r="O119" s="46"/>
      <c r="P119" s="46"/>
    </row>
    <row r="120" spans="1:16" ht="53.25" customHeight="1">
      <c r="A120" s="54">
        <f>IF(I120="","",COUNTA($I$14:I120))</f>
        <v>92</v>
      </c>
      <c r="B120" s="54" t="str">
        <f t="shared" si="8"/>
        <v>92.BV17</v>
      </c>
      <c r="C120" s="54" t="str">
        <f t="shared" si="9"/>
        <v>92.BV17</v>
      </c>
      <c r="D120" s="74" t="s">
        <v>1107</v>
      </c>
      <c r="E120" s="64" t="s">
        <v>187</v>
      </c>
      <c r="F120" s="64"/>
      <c r="G120" s="46" t="s">
        <v>27</v>
      </c>
      <c r="H120" s="46" t="s">
        <v>188</v>
      </c>
      <c r="I120" s="50">
        <v>10</v>
      </c>
      <c r="J120" s="49"/>
      <c r="K120" s="50">
        <f t="shared" si="11"/>
        <v>0</v>
      </c>
      <c r="L120" s="48">
        <f t="shared" si="10"/>
        <v>0</v>
      </c>
      <c r="M120" s="47"/>
      <c r="N120" s="46"/>
      <c r="O120" s="46"/>
      <c r="P120" s="46"/>
    </row>
    <row r="121" spans="1:16" ht="53.25" customHeight="1">
      <c r="A121" s="54">
        <f>IF(I121="","",COUNTA($I$14:I121))</f>
        <v>93</v>
      </c>
      <c r="B121" s="54" t="str">
        <f t="shared" si="8"/>
        <v>93.BV17</v>
      </c>
      <c r="C121" s="54" t="str">
        <f t="shared" si="9"/>
        <v>93.BV17</v>
      </c>
      <c r="D121" s="74" t="s">
        <v>1107</v>
      </c>
      <c r="E121" s="64" t="s">
        <v>1108</v>
      </c>
      <c r="F121" s="64"/>
      <c r="G121" s="46" t="s">
        <v>27</v>
      </c>
      <c r="H121" s="46" t="s">
        <v>142</v>
      </c>
      <c r="I121" s="50">
        <v>50</v>
      </c>
      <c r="J121" s="49"/>
      <c r="K121" s="50">
        <f t="shared" si="11"/>
        <v>0</v>
      </c>
      <c r="L121" s="48">
        <f t="shared" si="10"/>
        <v>0</v>
      </c>
      <c r="M121" s="47"/>
      <c r="N121" s="46"/>
      <c r="O121" s="46"/>
      <c r="P121" s="46"/>
    </row>
    <row r="122" spans="1:16" ht="53.25" customHeight="1">
      <c r="A122" s="54">
        <f>IF(I122="","",COUNTA($I$14:I122))</f>
        <v>94</v>
      </c>
      <c r="B122" s="54" t="str">
        <f t="shared" si="8"/>
        <v>94.BV17</v>
      </c>
      <c r="C122" s="54" t="str">
        <f t="shared" si="9"/>
        <v>94.BV17</v>
      </c>
      <c r="D122" s="74" t="s">
        <v>1107</v>
      </c>
      <c r="E122" s="64" t="s">
        <v>189</v>
      </c>
      <c r="F122" s="64"/>
      <c r="G122" s="46" t="s">
        <v>27</v>
      </c>
      <c r="H122" s="46" t="s">
        <v>188</v>
      </c>
      <c r="I122" s="50">
        <v>10</v>
      </c>
      <c r="J122" s="49"/>
      <c r="K122" s="50">
        <f t="shared" si="11"/>
        <v>0</v>
      </c>
      <c r="L122" s="48">
        <f t="shared" si="10"/>
        <v>0</v>
      </c>
      <c r="M122" s="47"/>
      <c r="N122" s="46"/>
      <c r="O122" s="46"/>
      <c r="P122" s="46"/>
    </row>
    <row r="123" spans="1:16" ht="53.25" customHeight="1">
      <c r="A123" s="54">
        <f>IF(I123="","",COUNTA($I$14:I123))</f>
        <v>95</v>
      </c>
      <c r="B123" s="54" t="str">
        <f t="shared" si="8"/>
        <v>95.BV17</v>
      </c>
      <c r="C123" s="54" t="str">
        <f t="shared" si="9"/>
        <v>95.BV17</v>
      </c>
      <c r="D123" s="74" t="s">
        <v>1107</v>
      </c>
      <c r="E123" s="64" t="s">
        <v>190</v>
      </c>
      <c r="F123" s="64"/>
      <c r="G123" s="46" t="s">
        <v>27</v>
      </c>
      <c r="H123" s="46" t="s">
        <v>169</v>
      </c>
      <c r="I123" s="50">
        <v>60</v>
      </c>
      <c r="J123" s="49"/>
      <c r="K123" s="50">
        <f t="shared" si="11"/>
        <v>0</v>
      </c>
      <c r="L123" s="48">
        <f t="shared" si="10"/>
        <v>0</v>
      </c>
      <c r="M123" s="47"/>
      <c r="N123" s="46"/>
      <c r="O123" s="46"/>
      <c r="P123" s="46"/>
    </row>
    <row r="124" spans="1:16">
      <c r="A124" s="54" t="str">
        <f>IF(I124="","",COUNTA($I$14:I124))</f>
        <v/>
      </c>
      <c r="B124" s="54" t="str">
        <f t="shared" si="8"/>
        <v/>
      </c>
      <c r="C124" s="54" t="str">
        <f t="shared" si="9"/>
        <v/>
      </c>
      <c r="D124" s="53" t="s">
        <v>1106</v>
      </c>
      <c r="E124" s="56" t="s">
        <v>1105</v>
      </c>
      <c r="F124" s="56"/>
      <c r="G124" s="46"/>
      <c r="H124" s="46"/>
      <c r="I124" s="50"/>
      <c r="J124" s="49"/>
      <c r="K124" s="50" t="str">
        <f t="shared" si="11"/>
        <v/>
      </c>
      <c r="L124" s="48" t="str">
        <f t="shared" si="10"/>
        <v/>
      </c>
      <c r="M124" s="47"/>
      <c r="N124" s="46"/>
      <c r="O124" s="46"/>
      <c r="P124" s="46"/>
    </row>
    <row r="125" spans="1:16" ht="53.25" customHeight="1">
      <c r="A125" s="54">
        <f>IF(I125="","",COUNTA($I$14:I125))</f>
        <v>96</v>
      </c>
      <c r="B125" s="54" t="str">
        <f t="shared" si="8"/>
        <v>96.BV17</v>
      </c>
      <c r="C125" s="54" t="str">
        <f t="shared" si="9"/>
        <v>96.BV17</v>
      </c>
      <c r="D125" s="46" t="s">
        <v>1104</v>
      </c>
      <c r="E125" s="183" t="s">
        <v>193</v>
      </c>
      <c r="F125" s="183"/>
      <c r="G125" s="83" t="s">
        <v>36</v>
      </c>
      <c r="H125" s="46" t="s">
        <v>192</v>
      </c>
      <c r="I125" s="55">
        <v>10</v>
      </c>
      <c r="J125" s="184"/>
      <c r="K125" s="50">
        <f t="shared" si="11"/>
        <v>0</v>
      </c>
      <c r="L125" s="48">
        <f t="shared" si="10"/>
        <v>0</v>
      </c>
      <c r="M125" s="47"/>
      <c r="N125" s="46"/>
      <c r="O125" s="46"/>
      <c r="P125" s="46"/>
    </row>
    <row r="126" spans="1:16" ht="53.25" customHeight="1">
      <c r="A126" s="54">
        <f>IF(I126="","",COUNTA($I$14:I126))</f>
        <v>97</v>
      </c>
      <c r="B126" s="54" t="str">
        <f t="shared" si="8"/>
        <v>97.BV17</v>
      </c>
      <c r="C126" s="54" t="str">
        <f t="shared" si="9"/>
        <v>97.BV17</v>
      </c>
      <c r="D126" s="46" t="s">
        <v>1103</v>
      </c>
      <c r="E126" s="183" t="s">
        <v>194</v>
      </c>
      <c r="F126" s="183"/>
      <c r="G126" s="83" t="s">
        <v>36</v>
      </c>
      <c r="H126" s="46" t="s">
        <v>195</v>
      </c>
      <c r="I126" s="55">
        <v>5</v>
      </c>
      <c r="J126" s="184"/>
      <c r="K126" s="50">
        <f t="shared" si="11"/>
        <v>0</v>
      </c>
      <c r="L126" s="48">
        <f t="shared" si="10"/>
        <v>0</v>
      </c>
      <c r="M126" s="47"/>
      <c r="N126" s="46"/>
      <c r="O126" s="46"/>
      <c r="P126" s="46"/>
    </row>
    <row r="127" spans="1:16" ht="53.25" customHeight="1">
      <c r="A127" s="54">
        <f>IF(I127="","",COUNTA($I$14:I127))</f>
        <v>98</v>
      </c>
      <c r="B127" s="54" t="str">
        <f t="shared" si="8"/>
        <v>98.BV17</v>
      </c>
      <c r="C127" s="54" t="str">
        <f t="shared" si="9"/>
        <v>98.BV17</v>
      </c>
      <c r="D127" s="46" t="s">
        <v>1103</v>
      </c>
      <c r="E127" s="64" t="s">
        <v>196</v>
      </c>
      <c r="F127" s="64"/>
      <c r="G127" s="46" t="s">
        <v>27</v>
      </c>
      <c r="H127" s="46" t="s">
        <v>197</v>
      </c>
      <c r="I127" s="50">
        <v>100</v>
      </c>
      <c r="J127" s="49"/>
      <c r="K127" s="50">
        <f t="shared" si="11"/>
        <v>0</v>
      </c>
      <c r="L127" s="48">
        <f t="shared" si="10"/>
        <v>0</v>
      </c>
      <c r="M127" s="47"/>
      <c r="N127" s="46"/>
      <c r="O127" s="46"/>
      <c r="P127" s="46"/>
    </row>
    <row r="128" spans="1:16">
      <c r="A128" s="54" t="str">
        <f>IF(I128="","",COUNTA($I$14:I128))</f>
        <v/>
      </c>
      <c r="B128" s="54" t="str">
        <f t="shared" si="8"/>
        <v/>
      </c>
      <c r="C128" s="54" t="str">
        <f t="shared" si="9"/>
        <v/>
      </c>
      <c r="D128" s="53" t="s">
        <v>1102</v>
      </c>
      <c r="E128" s="63" t="s">
        <v>10</v>
      </c>
      <c r="F128" s="63"/>
      <c r="G128" s="46"/>
      <c r="H128" s="46"/>
      <c r="I128" s="50"/>
      <c r="J128" s="49"/>
      <c r="K128" s="50" t="str">
        <f t="shared" si="11"/>
        <v/>
      </c>
      <c r="L128" s="50"/>
      <c r="M128" s="47"/>
      <c r="N128" s="46"/>
      <c r="O128" s="46"/>
      <c r="P128" s="46"/>
    </row>
    <row r="129" spans="1:16" ht="53.25" customHeight="1">
      <c r="A129" s="54">
        <f>IF(I129="","",COUNTA($I$14:I129))</f>
        <v>99</v>
      </c>
      <c r="B129" s="54" t="str">
        <f t="shared" si="8"/>
        <v>99.BV17</v>
      </c>
      <c r="C129" s="54" t="str">
        <f t="shared" si="9"/>
        <v>99.BV17</v>
      </c>
      <c r="D129" s="46" t="s">
        <v>1101</v>
      </c>
      <c r="E129" s="64" t="s">
        <v>198</v>
      </c>
      <c r="F129" s="64"/>
      <c r="G129" s="46" t="s">
        <v>27</v>
      </c>
      <c r="H129" s="46" t="s">
        <v>142</v>
      </c>
      <c r="I129" s="50">
        <v>1200</v>
      </c>
      <c r="J129" s="49"/>
      <c r="K129" s="50">
        <f t="shared" si="11"/>
        <v>0</v>
      </c>
      <c r="L129" s="48">
        <f t="shared" ref="L129:L168" si="12">K129</f>
        <v>0</v>
      </c>
      <c r="M129" s="47"/>
      <c r="N129" s="46"/>
      <c r="O129" s="46"/>
      <c r="P129" s="46"/>
    </row>
    <row r="130" spans="1:16" ht="53.25" customHeight="1">
      <c r="A130" s="54">
        <f>IF(I130="","",COUNTA($I$14:I130))</f>
        <v>100</v>
      </c>
      <c r="B130" s="54" t="str">
        <f t="shared" si="8"/>
        <v>100.BV17</v>
      </c>
      <c r="C130" s="54" t="str">
        <f t="shared" si="9"/>
        <v>100.BV17</v>
      </c>
      <c r="D130" s="46" t="s">
        <v>1100</v>
      </c>
      <c r="E130" s="183" t="s">
        <v>199</v>
      </c>
      <c r="F130" s="183"/>
      <c r="G130" s="83" t="s">
        <v>27</v>
      </c>
      <c r="H130" s="46" t="s">
        <v>138</v>
      </c>
      <c r="I130" s="55">
        <v>5</v>
      </c>
      <c r="J130" s="184"/>
      <c r="K130" s="50">
        <f t="shared" si="11"/>
        <v>0</v>
      </c>
      <c r="L130" s="48">
        <f t="shared" si="12"/>
        <v>0</v>
      </c>
      <c r="M130" s="47"/>
      <c r="N130" s="46"/>
      <c r="O130" s="46"/>
      <c r="P130" s="46"/>
    </row>
    <row r="131" spans="1:16" ht="53.25" customHeight="1">
      <c r="A131" s="54">
        <f>IF(I131="","",COUNTA($I$14:I131))</f>
        <v>101</v>
      </c>
      <c r="B131" s="54" t="str">
        <f t="shared" si="8"/>
        <v>101.BV17</v>
      </c>
      <c r="C131" s="54" t="str">
        <f t="shared" si="9"/>
        <v>101.BV17</v>
      </c>
      <c r="D131" s="46" t="s">
        <v>1099</v>
      </c>
      <c r="E131" s="183" t="s">
        <v>200</v>
      </c>
      <c r="F131" s="183"/>
      <c r="G131" s="83" t="s">
        <v>36</v>
      </c>
      <c r="H131" s="46" t="s">
        <v>201</v>
      </c>
      <c r="I131" s="55">
        <v>100</v>
      </c>
      <c r="J131" s="50"/>
      <c r="K131" s="50">
        <f t="shared" si="11"/>
        <v>0</v>
      </c>
      <c r="L131" s="48">
        <f t="shared" si="12"/>
        <v>0</v>
      </c>
      <c r="M131" s="47"/>
      <c r="N131" s="46"/>
      <c r="O131" s="46"/>
      <c r="P131" s="46"/>
    </row>
    <row r="132" spans="1:16" ht="53.25" customHeight="1">
      <c r="A132" s="54">
        <f>IF(I132="","",COUNTA($I$14:I132))</f>
        <v>102</v>
      </c>
      <c r="B132" s="54" t="str">
        <f t="shared" si="8"/>
        <v>102.BV17</v>
      </c>
      <c r="C132" s="54" t="str">
        <f t="shared" si="9"/>
        <v>102.BV17</v>
      </c>
      <c r="D132" s="46" t="s">
        <v>1096</v>
      </c>
      <c r="E132" s="64" t="s">
        <v>202</v>
      </c>
      <c r="F132" s="64"/>
      <c r="G132" s="83" t="s">
        <v>27</v>
      </c>
      <c r="H132" s="46" t="s">
        <v>203</v>
      </c>
      <c r="I132" s="55">
        <v>5</v>
      </c>
      <c r="J132" s="184"/>
      <c r="K132" s="50">
        <f t="shared" si="11"/>
        <v>0</v>
      </c>
      <c r="L132" s="48">
        <f t="shared" si="12"/>
        <v>0</v>
      </c>
      <c r="M132" s="47"/>
      <c r="N132" s="46"/>
      <c r="O132" s="46"/>
      <c r="P132" s="46"/>
    </row>
    <row r="133" spans="1:16" ht="53.25" customHeight="1">
      <c r="A133" s="54">
        <f>IF(I133="","",COUNTA($I$14:I133))</f>
        <v>103</v>
      </c>
      <c r="B133" s="54" t="str">
        <f t="shared" si="8"/>
        <v>103.BV17</v>
      </c>
      <c r="C133" s="54" t="str">
        <f t="shared" si="9"/>
        <v>103.BV17</v>
      </c>
      <c r="D133" s="46" t="s">
        <v>1096</v>
      </c>
      <c r="E133" s="64" t="s">
        <v>204</v>
      </c>
      <c r="F133" s="64"/>
      <c r="G133" s="83" t="s">
        <v>27</v>
      </c>
      <c r="H133" s="46" t="s">
        <v>205</v>
      </c>
      <c r="I133" s="55">
        <v>5</v>
      </c>
      <c r="J133" s="184"/>
      <c r="K133" s="50">
        <f t="shared" si="11"/>
        <v>0</v>
      </c>
      <c r="L133" s="48">
        <f t="shared" si="12"/>
        <v>0</v>
      </c>
      <c r="M133" s="47"/>
      <c r="N133" s="46"/>
      <c r="O133" s="46"/>
      <c r="P133" s="46"/>
    </row>
    <row r="134" spans="1:16" ht="53.25" customHeight="1">
      <c r="A134" s="54">
        <f>IF(I134="","",COUNTA($I$14:I134))</f>
        <v>104</v>
      </c>
      <c r="B134" s="54" t="str">
        <f t="shared" si="8"/>
        <v>104.BV17</v>
      </c>
      <c r="C134" s="54" t="str">
        <f t="shared" si="9"/>
        <v>104.BV17</v>
      </c>
      <c r="D134" s="46" t="s">
        <v>1096</v>
      </c>
      <c r="E134" s="64" t="s">
        <v>206</v>
      </c>
      <c r="F134" s="64"/>
      <c r="G134" s="83" t="s">
        <v>27</v>
      </c>
      <c r="H134" s="46" t="s">
        <v>205</v>
      </c>
      <c r="I134" s="55">
        <v>5</v>
      </c>
      <c r="J134" s="184"/>
      <c r="K134" s="50">
        <f t="shared" si="11"/>
        <v>0</v>
      </c>
      <c r="L134" s="48">
        <f t="shared" si="12"/>
        <v>0</v>
      </c>
      <c r="M134" s="47"/>
      <c r="N134" s="46"/>
      <c r="O134" s="46"/>
      <c r="P134" s="46"/>
    </row>
    <row r="135" spans="1:16" ht="53.25" customHeight="1">
      <c r="A135" s="54">
        <f>IF(I135="","",COUNTA($I$14:I135))</f>
        <v>105</v>
      </c>
      <c r="B135" s="54" t="str">
        <f t="shared" si="8"/>
        <v>105.BV17</v>
      </c>
      <c r="C135" s="54" t="str">
        <f t="shared" si="9"/>
        <v>105.BV17</v>
      </c>
      <c r="D135" s="74" t="s">
        <v>1096</v>
      </c>
      <c r="E135" s="64" t="s">
        <v>207</v>
      </c>
      <c r="F135" s="64"/>
      <c r="G135" s="46" t="s">
        <v>27</v>
      </c>
      <c r="H135" s="46" t="s">
        <v>142</v>
      </c>
      <c r="I135" s="50">
        <v>2300</v>
      </c>
      <c r="J135" s="49"/>
      <c r="K135" s="50">
        <f t="shared" si="11"/>
        <v>0</v>
      </c>
      <c r="L135" s="48">
        <f t="shared" si="12"/>
        <v>0</v>
      </c>
      <c r="M135" s="47"/>
      <c r="N135" s="46"/>
      <c r="O135" s="46"/>
      <c r="P135" s="46"/>
    </row>
    <row r="136" spans="1:16" ht="53.25" customHeight="1">
      <c r="A136" s="54">
        <f>IF(I136="","",COUNTA($I$14:I136))</f>
        <v>106</v>
      </c>
      <c r="B136" s="54" t="str">
        <f t="shared" si="8"/>
        <v>106.BV17</v>
      </c>
      <c r="C136" s="54" t="str">
        <f t="shared" si="9"/>
        <v>106.BV17</v>
      </c>
      <c r="D136" s="74" t="s">
        <v>1096</v>
      </c>
      <c r="E136" s="64" t="s">
        <v>208</v>
      </c>
      <c r="F136" s="64"/>
      <c r="G136" s="46" t="s">
        <v>27</v>
      </c>
      <c r="H136" s="46" t="s">
        <v>142</v>
      </c>
      <c r="I136" s="50">
        <v>50</v>
      </c>
      <c r="J136" s="49"/>
      <c r="K136" s="50">
        <f t="shared" si="11"/>
        <v>0</v>
      </c>
      <c r="L136" s="48">
        <f t="shared" si="12"/>
        <v>0</v>
      </c>
      <c r="M136" s="47"/>
      <c r="N136" s="46"/>
      <c r="O136" s="46"/>
      <c r="P136" s="46"/>
    </row>
    <row r="137" spans="1:16" ht="53.25" customHeight="1">
      <c r="A137" s="54">
        <f>IF(I137="","",COUNTA($I$14:I137))</f>
        <v>107</v>
      </c>
      <c r="B137" s="54" t="str">
        <f t="shared" si="8"/>
        <v>107.BV17</v>
      </c>
      <c r="C137" s="54" t="str">
        <f t="shared" si="9"/>
        <v>107.BV17</v>
      </c>
      <c r="D137" s="74" t="s">
        <v>1098</v>
      </c>
      <c r="E137" s="64" t="s">
        <v>209</v>
      </c>
      <c r="F137" s="64"/>
      <c r="G137" s="46" t="s">
        <v>36</v>
      </c>
      <c r="H137" s="46" t="s">
        <v>1097</v>
      </c>
      <c r="I137" s="50">
        <v>2700</v>
      </c>
      <c r="J137" s="49"/>
      <c r="K137" s="50">
        <f t="shared" si="11"/>
        <v>0</v>
      </c>
      <c r="L137" s="48">
        <f t="shared" si="12"/>
        <v>0</v>
      </c>
      <c r="M137" s="47"/>
      <c r="N137" s="46"/>
      <c r="O137" s="47"/>
      <c r="P137" s="46"/>
    </row>
    <row r="138" spans="1:16" ht="53.25" customHeight="1">
      <c r="A138" s="54">
        <f>IF(I138="","",COUNTA($I$14:I138))</f>
        <v>108</v>
      </c>
      <c r="B138" s="54" t="str">
        <f t="shared" si="8"/>
        <v>108.BV17</v>
      </c>
      <c r="C138" s="54" t="str">
        <f t="shared" si="9"/>
        <v>108.BV17</v>
      </c>
      <c r="D138" s="74" t="s">
        <v>1096</v>
      </c>
      <c r="E138" s="64" t="s">
        <v>211</v>
      </c>
      <c r="F138" s="64"/>
      <c r="G138" s="46" t="s">
        <v>27</v>
      </c>
      <c r="H138" s="46" t="s">
        <v>212</v>
      </c>
      <c r="I138" s="50">
        <v>800</v>
      </c>
      <c r="J138" s="49"/>
      <c r="K138" s="50">
        <f t="shared" si="11"/>
        <v>0</v>
      </c>
      <c r="L138" s="48">
        <f t="shared" si="12"/>
        <v>0</v>
      </c>
      <c r="M138" s="62"/>
      <c r="N138" s="46"/>
      <c r="O138" s="46"/>
      <c r="P138" s="111"/>
    </row>
    <row r="139" spans="1:16" ht="34.5">
      <c r="A139" s="54" t="str">
        <f>IF(I139="","",COUNTA($I$14:I139))</f>
        <v/>
      </c>
      <c r="B139" s="54" t="str">
        <f t="shared" si="8"/>
        <v/>
      </c>
      <c r="C139" s="54" t="str">
        <f t="shared" si="9"/>
        <v/>
      </c>
      <c r="D139" s="66" t="s">
        <v>1095</v>
      </c>
      <c r="E139" s="63" t="s">
        <v>11</v>
      </c>
      <c r="F139" s="63"/>
      <c r="G139" s="46"/>
      <c r="H139" s="47"/>
      <c r="I139" s="55"/>
      <c r="J139" s="49"/>
      <c r="K139" s="50" t="str">
        <f t="shared" si="11"/>
        <v/>
      </c>
      <c r="L139" s="48" t="str">
        <f t="shared" si="12"/>
        <v/>
      </c>
      <c r="M139" s="47"/>
      <c r="N139" s="46"/>
      <c r="O139" s="46"/>
      <c r="P139" s="46"/>
    </row>
    <row r="140" spans="1:16" s="131" customFormat="1" ht="53.25" customHeight="1">
      <c r="A140" s="54">
        <f>IF(I140="","",COUNTA($I$14:I140))</f>
        <v>109</v>
      </c>
      <c r="B140" s="54" t="str">
        <f t="shared" si="8"/>
        <v>109.BV17</v>
      </c>
      <c r="C140" s="54" t="str">
        <f t="shared" si="9"/>
        <v>109.BV17</v>
      </c>
      <c r="D140" s="46" t="s">
        <v>1094</v>
      </c>
      <c r="E140" s="129" t="s">
        <v>213</v>
      </c>
      <c r="F140" s="129"/>
      <c r="G140" s="46" t="s">
        <v>27</v>
      </c>
      <c r="H140" s="46" t="s">
        <v>214</v>
      </c>
      <c r="I140" s="55">
        <v>170</v>
      </c>
      <c r="J140" s="130"/>
      <c r="K140" s="50">
        <f t="shared" si="11"/>
        <v>0</v>
      </c>
      <c r="L140" s="48">
        <f t="shared" si="12"/>
        <v>0</v>
      </c>
      <c r="M140" s="62"/>
      <c r="N140" s="61"/>
      <c r="O140" s="47"/>
      <c r="P140" s="46"/>
    </row>
    <row r="141" spans="1:16" s="131" customFormat="1" ht="53.25" customHeight="1">
      <c r="A141" s="54">
        <f>IF(I141="","",COUNTA($I$14:I141))</f>
        <v>110</v>
      </c>
      <c r="B141" s="54" t="str">
        <f t="shared" si="8"/>
        <v>110.BV17</v>
      </c>
      <c r="C141" s="54" t="str">
        <f t="shared" si="9"/>
        <v>110.BV17</v>
      </c>
      <c r="D141" s="46" t="s">
        <v>1094</v>
      </c>
      <c r="E141" s="64" t="s">
        <v>215</v>
      </c>
      <c r="F141" s="64"/>
      <c r="G141" s="46" t="s">
        <v>36</v>
      </c>
      <c r="H141" s="46" t="s">
        <v>210</v>
      </c>
      <c r="I141" s="55">
        <v>20</v>
      </c>
      <c r="J141" s="49"/>
      <c r="K141" s="50">
        <f t="shared" si="11"/>
        <v>0</v>
      </c>
      <c r="L141" s="48">
        <f t="shared" si="12"/>
        <v>0</v>
      </c>
      <c r="M141" s="62"/>
      <c r="N141" s="61"/>
      <c r="O141" s="47"/>
      <c r="P141" s="46"/>
    </row>
    <row r="142" spans="1:16">
      <c r="A142" s="54" t="str">
        <f>IF(I142="","",COUNTA($I$14:I142))</f>
        <v/>
      </c>
      <c r="B142" s="54" t="str">
        <f t="shared" ref="B142:B205" si="13">IF(A142="","",CONCATENATE(A142,".BV17"))</f>
        <v/>
      </c>
      <c r="C142" s="54" t="str">
        <f t="shared" ref="C142:C205" si="14">B142</f>
        <v/>
      </c>
      <c r="D142" s="53" t="s">
        <v>1093</v>
      </c>
      <c r="E142" s="60" t="s">
        <v>216</v>
      </c>
      <c r="F142" s="60"/>
      <c r="G142" s="46"/>
      <c r="H142" s="46"/>
      <c r="I142" s="50"/>
      <c r="J142" s="49"/>
      <c r="K142" s="50" t="str">
        <f t="shared" si="11"/>
        <v/>
      </c>
      <c r="L142" s="48" t="str">
        <f t="shared" si="12"/>
        <v/>
      </c>
      <c r="M142" s="47"/>
      <c r="N142" s="46"/>
      <c r="O142" s="46"/>
      <c r="P142" s="46"/>
    </row>
    <row r="143" spans="1:16">
      <c r="A143" s="54" t="str">
        <f>IF(I143="","",COUNTA($I$14:I143))</f>
        <v/>
      </c>
      <c r="B143" s="54" t="str">
        <f t="shared" si="13"/>
        <v/>
      </c>
      <c r="C143" s="54" t="str">
        <f t="shared" si="14"/>
        <v/>
      </c>
      <c r="D143" s="53" t="s">
        <v>1092</v>
      </c>
      <c r="E143" s="56" t="s">
        <v>1091</v>
      </c>
      <c r="F143" s="56"/>
      <c r="G143" s="46"/>
      <c r="H143" s="46"/>
      <c r="I143" s="50"/>
      <c r="J143" s="49"/>
      <c r="K143" s="50" t="str">
        <f t="shared" si="11"/>
        <v/>
      </c>
      <c r="L143" s="48" t="str">
        <f t="shared" si="12"/>
        <v/>
      </c>
      <c r="M143" s="47"/>
      <c r="N143" s="46"/>
      <c r="O143" s="46"/>
      <c r="P143" s="46"/>
    </row>
    <row r="144" spans="1:16">
      <c r="A144" s="54" t="str">
        <f>IF(I144="","",COUNTA($I$14:I144))</f>
        <v/>
      </c>
      <c r="B144" s="54" t="str">
        <f t="shared" si="13"/>
        <v/>
      </c>
      <c r="C144" s="54" t="str">
        <f t="shared" si="14"/>
        <v/>
      </c>
      <c r="D144" s="53" t="s">
        <v>1090</v>
      </c>
      <c r="E144" s="56" t="s">
        <v>1089</v>
      </c>
      <c r="F144" s="56"/>
      <c r="G144" s="46"/>
      <c r="H144" s="46"/>
      <c r="I144" s="50"/>
      <c r="J144" s="49"/>
      <c r="K144" s="50" t="str">
        <f t="shared" si="11"/>
        <v/>
      </c>
      <c r="L144" s="48" t="str">
        <f t="shared" si="12"/>
        <v/>
      </c>
      <c r="M144" s="47"/>
      <c r="N144" s="46"/>
      <c r="O144" s="46"/>
      <c r="P144" s="46"/>
    </row>
    <row r="145" spans="1:16" ht="53.25" customHeight="1">
      <c r="A145" s="54">
        <f>IF(I145="","",COUNTA($I$14:I145))</f>
        <v>111</v>
      </c>
      <c r="B145" s="54" t="str">
        <f t="shared" si="13"/>
        <v>111.BV17</v>
      </c>
      <c r="C145" s="54" t="str">
        <f t="shared" si="14"/>
        <v>111.BV17</v>
      </c>
      <c r="D145" s="46" t="s">
        <v>1088</v>
      </c>
      <c r="E145" s="64" t="s">
        <v>217</v>
      </c>
      <c r="F145" s="64"/>
      <c r="G145" s="46" t="s">
        <v>171</v>
      </c>
      <c r="H145" s="46" t="s">
        <v>218</v>
      </c>
      <c r="I145" s="50">
        <v>400</v>
      </c>
      <c r="J145" s="49"/>
      <c r="K145" s="50">
        <f t="shared" si="11"/>
        <v>0</v>
      </c>
      <c r="L145" s="48">
        <f t="shared" si="12"/>
        <v>0</v>
      </c>
      <c r="M145" s="47"/>
      <c r="N145" s="46"/>
      <c r="O145" s="46"/>
      <c r="P145" s="46"/>
    </row>
    <row r="146" spans="1:16" ht="53.25" customHeight="1">
      <c r="A146" s="54">
        <f>IF(I146="","",COUNTA($I$14:I146))</f>
        <v>112</v>
      </c>
      <c r="B146" s="54" t="str">
        <f t="shared" si="13"/>
        <v>112.BV17</v>
      </c>
      <c r="C146" s="54" t="str">
        <f t="shared" si="14"/>
        <v>112.BV17</v>
      </c>
      <c r="D146" s="74" t="s">
        <v>1087</v>
      </c>
      <c r="E146" s="64" t="s">
        <v>219</v>
      </c>
      <c r="F146" s="64"/>
      <c r="G146" s="46" t="s">
        <v>48</v>
      </c>
      <c r="H146" s="46" t="s">
        <v>220</v>
      </c>
      <c r="I146" s="50">
        <v>5000</v>
      </c>
      <c r="J146" s="49"/>
      <c r="K146" s="50">
        <f t="shared" si="11"/>
        <v>0</v>
      </c>
      <c r="L146" s="48">
        <f t="shared" si="12"/>
        <v>0</v>
      </c>
      <c r="M146" s="47"/>
      <c r="N146" s="46"/>
      <c r="O146" s="46"/>
      <c r="P146" s="46"/>
    </row>
    <row r="147" spans="1:16" ht="53.25" customHeight="1">
      <c r="A147" s="54">
        <f>IF(I147="","",COUNTA($I$14:I147))</f>
        <v>113</v>
      </c>
      <c r="B147" s="54" t="str">
        <f t="shared" si="13"/>
        <v>113.BV17</v>
      </c>
      <c r="C147" s="54" t="str">
        <f t="shared" si="14"/>
        <v>113.BV17</v>
      </c>
      <c r="D147" s="74" t="s">
        <v>1087</v>
      </c>
      <c r="E147" s="64" t="s">
        <v>221</v>
      </c>
      <c r="F147" s="64"/>
      <c r="G147" s="46" t="s">
        <v>48</v>
      </c>
      <c r="H147" s="46" t="s">
        <v>220</v>
      </c>
      <c r="I147" s="50">
        <v>320</v>
      </c>
      <c r="J147" s="49"/>
      <c r="K147" s="50">
        <f t="shared" si="11"/>
        <v>0</v>
      </c>
      <c r="L147" s="48">
        <f t="shared" si="12"/>
        <v>0</v>
      </c>
      <c r="M147" s="47"/>
      <c r="N147" s="46"/>
      <c r="O147" s="46"/>
      <c r="P147" s="46"/>
    </row>
    <row r="148" spans="1:16" ht="53.25" customHeight="1">
      <c r="A148" s="54">
        <f>IF(I148="","",COUNTA($I$14:I148))</f>
        <v>114</v>
      </c>
      <c r="B148" s="54" t="str">
        <f t="shared" si="13"/>
        <v>114.BV17</v>
      </c>
      <c r="C148" s="54" t="str">
        <f t="shared" si="14"/>
        <v>114.BV17</v>
      </c>
      <c r="D148" s="74" t="s">
        <v>1087</v>
      </c>
      <c r="E148" s="64" t="s">
        <v>222</v>
      </c>
      <c r="F148" s="64"/>
      <c r="G148" s="46" t="s">
        <v>48</v>
      </c>
      <c r="H148" s="46" t="s">
        <v>49</v>
      </c>
      <c r="I148" s="50">
        <v>150</v>
      </c>
      <c r="J148" s="49"/>
      <c r="K148" s="50">
        <f t="shared" si="11"/>
        <v>0</v>
      </c>
      <c r="L148" s="48">
        <f t="shared" si="12"/>
        <v>0</v>
      </c>
      <c r="M148" s="101"/>
      <c r="N148" s="182"/>
      <c r="O148" s="46"/>
      <c r="P148" s="46"/>
    </row>
    <row r="149" spans="1:16" ht="53.25" customHeight="1">
      <c r="A149" s="54">
        <f>IF(I149="","",COUNTA($I$14:I149))</f>
        <v>115</v>
      </c>
      <c r="B149" s="54" t="str">
        <f t="shared" si="13"/>
        <v>115.BV17</v>
      </c>
      <c r="C149" s="54" t="str">
        <f t="shared" si="14"/>
        <v>115.BV17</v>
      </c>
      <c r="D149" s="74" t="s">
        <v>1087</v>
      </c>
      <c r="E149" s="64" t="s">
        <v>223</v>
      </c>
      <c r="F149" s="64"/>
      <c r="G149" s="46" t="s">
        <v>48</v>
      </c>
      <c r="H149" s="46" t="s">
        <v>220</v>
      </c>
      <c r="I149" s="50">
        <v>360</v>
      </c>
      <c r="J149" s="49"/>
      <c r="K149" s="50">
        <f t="shared" si="11"/>
        <v>0</v>
      </c>
      <c r="L149" s="48">
        <f t="shared" si="12"/>
        <v>0</v>
      </c>
      <c r="M149" s="64"/>
      <c r="N149" s="46"/>
      <c r="O149" s="46"/>
      <c r="P149" s="46"/>
    </row>
    <row r="150" spans="1:16" ht="102" customHeight="1">
      <c r="A150" s="54">
        <f>IF(I150="","",COUNTA($I$14:I150))</f>
        <v>116</v>
      </c>
      <c r="B150" s="54" t="str">
        <f t="shared" si="13"/>
        <v>116.BV17</v>
      </c>
      <c r="C150" s="54" t="str">
        <f t="shared" si="14"/>
        <v>116.BV17</v>
      </c>
      <c r="D150" s="74" t="s">
        <v>1086</v>
      </c>
      <c r="E150" s="64" t="s">
        <v>224</v>
      </c>
      <c r="F150" s="64"/>
      <c r="G150" s="46" t="s">
        <v>48</v>
      </c>
      <c r="H150" s="46" t="s">
        <v>220</v>
      </c>
      <c r="I150" s="50">
        <v>6500</v>
      </c>
      <c r="J150" s="49"/>
      <c r="K150" s="50">
        <f t="shared" si="11"/>
        <v>0</v>
      </c>
      <c r="L150" s="48">
        <f t="shared" si="12"/>
        <v>0</v>
      </c>
      <c r="M150" s="47"/>
      <c r="N150" s="46"/>
      <c r="O150" s="46"/>
      <c r="P150" s="46"/>
    </row>
    <row r="151" spans="1:16" ht="53.25" customHeight="1">
      <c r="A151" s="54">
        <f>IF(I151="","",COUNTA($I$14:I151))</f>
        <v>117</v>
      </c>
      <c r="B151" s="54" t="str">
        <f t="shared" si="13"/>
        <v>117.BV17</v>
      </c>
      <c r="C151" s="54" t="str">
        <f t="shared" si="14"/>
        <v>117.BV17</v>
      </c>
      <c r="D151" s="74" t="s">
        <v>1086</v>
      </c>
      <c r="E151" s="64" t="s">
        <v>225</v>
      </c>
      <c r="F151" s="64"/>
      <c r="G151" s="46" t="s">
        <v>48</v>
      </c>
      <c r="H151" s="46" t="s">
        <v>220</v>
      </c>
      <c r="I151" s="50">
        <v>100</v>
      </c>
      <c r="J151" s="185"/>
      <c r="K151" s="50">
        <f t="shared" si="11"/>
        <v>0</v>
      </c>
      <c r="L151" s="48">
        <f t="shared" si="12"/>
        <v>0</v>
      </c>
      <c r="M151" s="47"/>
      <c r="N151" s="46"/>
      <c r="O151" s="46"/>
      <c r="P151" s="46"/>
    </row>
    <row r="152" spans="1:16" ht="53.25" customHeight="1">
      <c r="A152" s="54">
        <f>IF(I152="","",COUNTA($I$14:I152))</f>
        <v>118</v>
      </c>
      <c r="B152" s="54" t="str">
        <f t="shared" si="13"/>
        <v>118.BV17</v>
      </c>
      <c r="C152" s="54" t="str">
        <f t="shared" si="14"/>
        <v>118.BV17</v>
      </c>
      <c r="D152" s="74" t="s">
        <v>1085</v>
      </c>
      <c r="E152" s="64" t="s">
        <v>226</v>
      </c>
      <c r="F152" s="64"/>
      <c r="G152" s="46" t="s">
        <v>48</v>
      </c>
      <c r="H152" s="46" t="s">
        <v>220</v>
      </c>
      <c r="I152" s="50">
        <v>450</v>
      </c>
      <c r="J152" s="49"/>
      <c r="K152" s="50">
        <f t="shared" si="11"/>
        <v>0</v>
      </c>
      <c r="L152" s="48">
        <f t="shared" si="12"/>
        <v>0</v>
      </c>
      <c r="M152" s="47"/>
      <c r="N152" s="46"/>
      <c r="O152" s="46"/>
      <c r="P152" s="46"/>
    </row>
    <row r="153" spans="1:16" ht="53.25" customHeight="1">
      <c r="A153" s="54">
        <f>IF(I153="","",COUNTA($I$14:I153))</f>
        <v>119</v>
      </c>
      <c r="B153" s="54" t="str">
        <f t="shared" si="13"/>
        <v>119.BV17</v>
      </c>
      <c r="C153" s="54" t="str">
        <f t="shared" si="14"/>
        <v>119.BV17</v>
      </c>
      <c r="D153" s="74" t="s">
        <v>1085</v>
      </c>
      <c r="E153" s="64" t="s">
        <v>227</v>
      </c>
      <c r="F153" s="64"/>
      <c r="G153" s="46" t="s">
        <v>48</v>
      </c>
      <c r="H153" s="46" t="s">
        <v>220</v>
      </c>
      <c r="I153" s="50">
        <v>36</v>
      </c>
      <c r="J153" s="49"/>
      <c r="K153" s="50">
        <f t="shared" si="11"/>
        <v>0</v>
      </c>
      <c r="L153" s="48">
        <f t="shared" si="12"/>
        <v>0</v>
      </c>
      <c r="M153" s="107"/>
      <c r="N153" s="58"/>
      <c r="O153" s="47"/>
      <c r="P153" s="46"/>
    </row>
    <row r="154" spans="1:16" ht="53.25" customHeight="1">
      <c r="A154" s="54">
        <f>IF(I154="","",COUNTA($I$14:I154))</f>
        <v>120</v>
      </c>
      <c r="B154" s="54" t="str">
        <f t="shared" si="13"/>
        <v>120.BV17</v>
      </c>
      <c r="C154" s="54" t="str">
        <f t="shared" si="14"/>
        <v>120.BV17</v>
      </c>
      <c r="D154" s="74" t="s">
        <v>1085</v>
      </c>
      <c r="E154" s="64" t="s">
        <v>228</v>
      </c>
      <c r="F154" s="64"/>
      <c r="G154" s="46" t="s">
        <v>48</v>
      </c>
      <c r="H154" s="46" t="s">
        <v>220</v>
      </c>
      <c r="I154" s="50">
        <v>12</v>
      </c>
      <c r="J154" s="49"/>
      <c r="K154" s="50">
        <f t="shared" si="11"/>
        <v>0</v>
      </c>
      <c r="L154" s="48">
        <f t="shared" si="12"/>
        <v>0</v>
      </c>
      <c r="M154" s="107"/>
      <c r="N154" s="58"/>
      <c r="O154" s="47"/>
      <c r="P154" s="46"/>
    </row>
    <row r="155" spans="1:16" ht="53.25" customHeight="1">
      <c r="A155" s="54">
        <f>IF(I155="","",COUNTA($I$14:I155))</f>
        <v>121</v>
      </c>
      <c r="B155" s="54" t="str">
        <f t="shared" si="13"/>
        <v>121.BV17</v>
      </c>
      <c r="C155" s="54" t="str">
        <f t="shared" si="14"/>
        <v>121.BV17</v>
      </c>
      <c r="D155" s="74" t="s">
        <v>1085</v>
      </c>
      <c r="E155" s="64" t="s">
        <v>229</v>
      </c>
      <c r="F155" s="64"/>
      <c r="G155" s="46" t="s">
        <v>48</v>
      </c>
      <c r="H155" s="46" t="s">
        <v>220</v>
      </c>
      <c r="I155" s="50">
        <v>12</v>
      </c>
      <c r="J155" s="49"/>
      <c r="K155" s="50">
        <f t="shared" si="11"/>
        <v>0</v>
      </c>
      <c r="L155" s="48">
        <f t="shared" si="12"/>
        <v>0</v>
      </c>
      <c r="M155" s="107"/>
      <c r="N155" s="58"/>
      <c r="O155" s="47"/>
      <c r="P155" s="46"/>
    </row>
    <row r="156" spans="1:16" ht="53.25" customHeight="1">
      <c r="A156" s="54">
        <f>IF(I156="","",COUNTA($I$14:I156))</f>
        <v>122</v>
      </c>
      <c r="B156" s="54" t="str">
        <f t="shared" si="13"/>
        <v>122.BV17</v>
      </c>
      <c r="C156" s="54" t="str">
        <f t="shared" si="14"/>
        <v>122.BV17</v>
      </c>
      <c r="D156" s="74" t="s">
        <v>1084</v>
      </c>
      <c r="E156" s="64" t="s">
        <v>230</v>
      </c>
      <c r="F156" s="64"/>
      <c r="G156" s="46" t="s">
        <v>231</v>
      </c>
      <c r="H156" s="46" t="s">
        <v>232</v>
      </c>
      <c r="I156" s="50">
        <v>10</v>
      </c>
      <c r="J156" s="49"/>
      <c r="K156" s="50">
        <f t="shared" si="11"/>
        <v>0</v>
      </c>
      <c r="L156" s="48">
        <f t="shared" si="12"/>
        <v>0</v>
      </c>
      <c r="M156" s="107"/>
      <c r="N156" s="58"/>
      <c r="O156" s="46"/>
      <c r="P156" s="111"/>
    </row>
    <row r="157" spans="1:16" ht="53.25" customHeight="1">
      <c r="A157" s="54">
        <f>IF(I157="","",COUNTA($I$14:I157))</f>
        <v>123</v>
      </c>
      <c r="B157" s="54" t="str">
        <f t="shared" si="13"/>
        <v>123.BV17</v>
      </c>
      <c r="C157" s="54" t="str">
        <f t="shared" si="14"/>
        <v>123.BV17</v>
      </c>
      <c r="D157" s="74" t="s">
        <v>1084</v>
      </c>
      <c r="E157" s="64" t="s">
        <v>233</v>
      </c>
      <c r="F157" s="64"/>
      <c r="G157" s="46" t="s">
        <v>231</v>
      </c>
      <c r="H157" s="108" t="s">
        <v>234</v>
      </c>
      <c r="I157" s="50">
        <v>5</v>
      </c>
      <c r="J157" s="49"/>
      <c r="K157" s="50">
        <f t="shared" si="11"/>
        <v>0</v>
      </c>
      <c r="L157" s="48">
        <f t="shared" si="12"/>
        <v>0</v>
      </c>
      <c r="M157" s="107"/>
      <c r="N157" s="58"/>
      <c r="O157" s="46"/>
      <c r="P157" s="46"/>
    </row>
    <row r="158" spans="1:16">
      <c r="A158" s="54" t="str">
        <f>IF(I158="","",COUNTA($I$14:I158))</f>
        <v/>
      </c>
      <c r="B158" s="54" t="str">
        <f t="shared" si="13"/>
        <v/>
      </c>
      <c r="C158" s="54" t="str">
        <f t="shared" si="14"/>
        <v/>
      </c>
      <c r="D158" s="53" t="s">
        <v>1083</v>
      </c>
      <c r="E158" s="56" t="s">
        <v>1082</v>
      </c>
      <c r="F158" s="56"/>
      <c r="G158" s="46"/>
      <c r="H158" s="46"/>
      <c r="I158" s="50"/>
      <c r="J158" s="49"/>
      <c r="K158" s="50" t="str">
        <f t="shared" si="11"/>
        <v/>
      </c>
      <c r="L158" s="48" t="str">
        <f t="shared" si="12"/>
        <v/>
      </c>
      <c r="M158" s="47"/>
      <c r="N158" s="46"/>
      <c r="O158" s="46"/>
      <c r="P158" s="46"/>
    </row>
    <row r="159" spans="1:16" ht="53.25" customHeight="1">
      <c r="A159" s="54">
        <f>IF(I159="","",COUNTA($I$14:I159))</f>
        <v>124</v>
      </c>
      <c r="B159" s="54" t="str">
        <f t="shared" si="13"/>
        <v>124.BV17</v>
      </c>
      <c r="C159" s="54" t="str">
        <f t="shared" si="14"/>
        <v>124.BV17</v>
      </c>
      <c r="D159" s="46" t="s">
        <v>1081</v>
      </c>
      <c r="E159" s="64" t="s">
        <v>235</v>
      </c>
      <c r="F159" s="64"/>
      <c r="G159" s="46" t="s">
        <v>27</v>
      </c>
      <c r="H159" s="46" t="s">
        <v>236</v>
      </c>
      <c r="I159" s="50">
        <v>6700</v>
      </c>
      <c r="J159" s="49"/>
      <c r="K159" s="50">
        <f t="shared" si="11"/>
        <v>0</v>
      </c>
      <c r="L159" s="48">
        <f t="shared" si="12"/>
        <v>0</v>
      </c>
      <c r="M159" s="107"/>
      <c r="N159" s="58"/>
      <c r="O159" s="46"/>
      <c r="P159" s="46"/>
    </row>
    <row r="160" spans="1:16" ht="53.25" customHeight="1">
      <c r="A160" s="54">
        <f>IF(I160="","",COUNTA($I$14:I160))</f>
        <v>125</v>
      </c>
      <c r="B160" s="54" t="str">
        <f t="shared" si="13"/>
        <v>125.BV17</v>
      </c>
      <c r="C160" s="54" t="str">
        <f t="shared" si="14"/>
        <v>125.BV17</v>
      </c>
      <c r="D160" s="46" t="s">
        <v>1080</v>
      </c>
      <c r="E160" s="64" t="s">
        <v>237</v>
      </c>
      <c r="F160" s="64"/>
      <c r="G160" s="46" t="s">
        <v>27</v>
      </c>
      <c r="H160" s="46" t="s">
        <v>238</v>
      </c>
      <c r="I160" s="50">
        <v>10</v>
      </c>
      <c r="J160" s="49"/>
      <c r="K160" s="50">
        <f t="shared" si="11"/>
        <v>0</v>
      </c>
      <c r="L160" s="48">
        <f t="shared" si="12"/>
        <v>0</v>
      </c>
      <c r="M160" s="107"/>
      <c r="N160" s="58"/>
      <c r="O160" s="46"/>
      <c r="P160" s="111"/>
    </row>
    <row r="161" spans="1:16" ht="53.25" customHeight="1">
      <c r="A161" s="54">
        <f>IF(I161="","",COUNTA($I$14:I161))</f>
        <v>126</v>
      </c>
      <c r="B161" s="54" t="str">
        <f t="shared" si="13"/>
        <v>126.BV17</v>
      </c>
      <c r="C161" s="54" t="str">
        <f t="shared" si="14"/>
        <v>126.BV17</v>
      </c>
      <c r="D161" s="46" t="s">
        <v>1076</v>
      </c>
      <c r="E161" s="64" t="s">
        <v>1079</v>
      </c>
      <c r="F161" s="64"/>
      <c r="G161" s="46" t="s">
        <v>27</v>
      </c>
      <c r="H161" s="46" t="s">
        <v>240</v>
      </c>
      <c r="I161" s="50">
        <v>400</v>
      </c>
      <c r="J161" s="49"/>
      <c r="K161" s="50">
        <f t="shared" si="11"/>
        <v>0</v>
      </c>
      <c r="L161" s="48">
        <f t="shared" si="12"/>
        <v>0</v>
      </c>
      <c r="M161" s="107"/>
      <c r="N161" s="58"/>
      <c r="O161" s="46"/>
      <c r="P161" s="46"/>
    </row>
    <row r="162" spans="1:16" ht="53.25" customHeight="1">
      <c r="A162" s="54">
        <f>IF(I162="","",COUNTA($I$14:I162))</f>
        <v>127</v>
      </c>
      <c r="B162" s="54" t="str">
        <f t="shared" si="13"/>
        <v>127.BV17</v>
      </c>
      <c r="C162" s="54" t="str">
        <f t="shared" si="14"/>
        <v>127.BV17</v>
      </c>
      <c r="D162" s="74" t="s">
        <v>1076</v>
      </c>
      <c r="E162" s="64" t="s">
        <v>241</v>
      </c>
      <c r="F162" s="64"/>
      <c r="G162" s="46" t="s">
        <v>27</v>
      </c>
      <c r="H162" s="46" t="s">
        <v>242</v>
      </c>
      <c r="I162" s="50">
        <v>9</v>
      </c>
      <c r="J162" s="50"/>
      <c r="K162" s="50">
        <f t="shared" ref="K162:K225" si="15">IF(I162="","",J162*I162)</f>
        <v>0</v>
      </c>
      <c r="L162" s="48">
        <f t="shared" si="12"/>
        <v>0</v>
      </c>
      <c r="M162" s="64"/>
      <c r="N162" s="46"/>
      <c r="O162" s="64"/>
      <c r="P162" s="118"/>
    </row>
    <row r="163" spans="1:16" ht="53.25" customHeight="1">
      <c r="A163" s="54">
        <f>IF(I163="","",COUNTA($I$14:I163))</f>
        <v>128</v>
      </c>
      <c r="B163" s="54" t="str">
        <f t="shared" si="13"/>
        <v>128.BV17</v>
      </c>
      <c r="C163" s="54" t="str">
        <f t="shared" si="14"/>
        <v>128.BV17</v>
      </c>
      <c r="D163" s="74" t="s">
        <v>1076</v>
      </c>
      <c r="E163" s="64" t="s">
        <v>243</v>
      </c>
      <c r="F163" s="64"/>
      <c r="G163" s="46" t="s">
        <v>27</v>
      </c>
      <c r="H163" s="46" t="s">
        <v>242</v>
      </c>
      <c r="I163" s="50">
        <v>5</v>
      </c>
      <c r="J163" s="50"/>
      <c r="K163" s="50">
        <f t="shared" si="15"/>
        <v>0</v>
      </c>
      <c r="L163" s="48">
        <f t="shared" si="12"/>
        <v>0</v>
      </c>
      <c r="M163" s="47"/>
      <c r="N163" s="46"/>
      <c r="O163" s="64"/>
      <c r="P163" s="118"/>
    </row>
    <row r="164" spans="1:16" ht="69" customHeight="1">
      <c r="A164" s="54">
        <f>IF(I164="","",COUNTA($I$14:I164))</f>
        <v>129</v>
      </c>
      <c r="B164" s="54" t="str">
        <f t="shared" si="13"/>
        <v>129.BV17</v>
      </c>
      <c r="C164" s="54" t="str">
        <f t="shared" si="14"/>
        <v>129.BV17</v>
      </c>
      <c r="D164" s="46" t="s">
        <v>1074</v>
      </c>
      <c r="E164" s="64" t="s">
        <v>244</v>
      </c>
      <c r="F164" s="64"/>
      <c r="G164" s="46" t="s">
        <v>90</v>
      </c>
      <c r="H164" s="46" t="s">
        <v>86</v>
      </c>
      <c r="I164" s="50">
        <v>4</v>
      </c>
      <c r="J164" s="49"/>
      <c r="K164" s="50">
        <f t="shared" si="15"/>
        <v>0</v>
      </c>
      <c r="L164" s="48">
        <f t="shared" si="12"/>
        <v>0</v>
      </c>
      <c r="M164" s="106"/>
      <c r="N164" s="58"/>
      <c r="O164" s="46"/>
      <c r="P164" s="46"/>
    </row>
    <row r="165" spans="1:16" ht="53.25" customHeight="1">
      <c r="A165" s="54">
        <f>IF(I165="","",COUNTA($I$14:I165))</f>
        <v>130</v>
      </c>
      <c r="B165" s="54" t="str">
        <f t="shared" si="13"/>
        <v>130.BV17</v>
      </c>
      <c r="C165" s="54" t="str">
        <f t="shared" si="14"/>
        <v>130.BV17</v>
      </c>
      <c r="D165" s="74" t="s">
        <v>1076</v>
      </c>
      <c r="E165" s="64" t="s">
        <v>1078</v>
      </c>
      <c r="F165" s="64"/>
      <c r="G165" s="46" t="s">
        <v>27</v>
      </c>
      <c r="H165" s="46" t="s">
        <v>991</v>
      </c>
      <c r="I165" s="50">
        <v>5</v>
      </c>
      <c r="J165" s="49"/>
      <c r="K165" s="50">
        <f t="shared" si="15"/>
        <v>0</v>
      </c>
      <c r="L165" s="48">
        <f t="shared" si="12"/>
        <v>0</v>
      </c>
      <c r="M165" s="106"/>
      <c r="N165" s="58"/>
      <c r="O165" s="46"/>
      <c r="P165" s="46"/>
    </row>
    <row r="166" spans="1:16" ht="53.25" customHeight="1">
      <c r="A166" s="54">
        <f>IF(I166="","",COUNTA($I$14:I166))</f>
        <v>131</v>
      </c>
      <c r="B166" s="54" t="str">
        <f t="shared" si="13"/>
        <v>131.BV17</v>
      </c>
      <c r="C166" s="54" t="str">
        <f t="shared" si="14"/>
        <v>131.BV17</v>
      </c>
      <c r="D166" s="74" t="s">
        <v>1076</v>
      </c>
      <c r="E166" s="64" t="s">
        <v>1077</v>
      </c>
      <c r="F166" s="64"/>
      <c r="G166" s="46" t="s">
        <v>27</v>
      </c>
      <c r="H166" s="46" t="s">
        <v>991</v>
      </c>
      <c r="I166" s="50">
        <v>5</v>
      </c>
      <c r="J166" s="49"/>
      <c r="K166" s="50">
        <f t="shared" si="15"/>
        <v>0</v>
      </c>
      <c r="L166" s="48">
        <f t="shared" si="12"/>
        <v>0</v>
      </c>
      <c r="M166" s="106"/>
      <c r="N166" s="58"/>
      <c r="O166" s="46"/>
      <c r="P166" s="46"/>
    </row>
    <row r="167" spans="1:16" ht="53.25" customHeight="1">
      <c r="A167" s="54">
        <f>IF(I167="","",COUNTA($I$14:I167))</f>
        <v>132</v>
      </c>
      <c r="B167" s="54" t="str">
        <f t="shared" si="13"/>
        <v>132.BV17</v>
      </c>
      <c r="C167" s="54" t="str">
        <f t="shared" si="14"/>
        <v>132.BV17</v>
      </c>
      <c r="D167" s="74" t="s">
        <v>1076</v>
      </c>
      <c r="E167" s="64" t="s">
        <v>1075</v>
      </c>
      <c r="F167" s="64"/>
      <c r="G167" s="46" t="s">
        <v>27</v>
      </c>
      <c r="H167" s="46" t="s">
        <v>991</v>
      </c>
      <c r="I167" s="50">
        <v>5</v>
      </c>
      <c r="J167" s="49"/>
      <c r="K167" s="50">
        <f t="shared" si="15"/>
        <v>0</v>
      </c>
      <c r="L167" s="48">
        <f t="shared" si="12"/>
        <v>0</v>
      </c>
      <c r="M167" s="64"/>
      <c r="N167" s="58"/>
      <c r="O167" s="46"/>
      <c r="P167" s="46"/>
    </row>
    <row r="168" spans="1:16" ht="53.25" customHeight="1">
      <c r="A168" s="54">
        <f>IF(I168="","",COUNTA($I$14:I168))</f>
        <v>133</v>
      </c>
      <c r="B168" s="54" t="str">
        <f t="shared" si="13"/>
        <v>133.BV17</v>
      </c>
      <c r="C168" s="54" t="str">
        <f t="shared" si="14"/>
        <v>133.BV17</v>
      </c>
      <c r="D168" s="46" t="s">
        <v>1074</v>
      </c>
      <c r="E168" s="64" t="s">
        <v>245</v>
      </c>
      <c r="F168" s="64"/>
      <c r="G168" s="46" t="s">
        <v>27</v>
      </c>
      <c r="H168" s="46" t="s">
        <v>246</v>
      </c>
      <c r="I168" s="50">
        <v>30</v>
      </c>
      <c r="J168" s="49"/>
      <c r="K168" s="50">
        <f t="shared" si="15"/>
        <v>0</v>
      </c>
      <c r="L168" s="48">
        <f t="shared" si="12"/>
        <v>0</v>
      </c>
      <c r="M168" s="107"/>
      <c r="N168" s="58"/>
      <c r="O168" s="46"/>
      <c r="P168" s="46"/>
    </row>
    <row r="169" spans="1:16">
      <c r="A169" s="54" t="str">
        <f>IF(I169="","",COUNTA($I$14:I169))</f>
        <v/>
      </c>
      <c r="B169" s="54" t="str">
        <f t="shared" si="13"/>
        <v/>
      </c>
      <c r="C169" s="54" t="str">
        <f t="shared" si="14"/>
        <v/>
      </c>
      <c r="D169" s="53" t="s">
        <v>1073</v>
      </c>
      <c r="E169" s="60" t="s">
        <v>247</v>
      </c>
      <c r="F169" s="60"/>
      <c r="G169" s="46"/>
      <c r="H169" s="46"/>
      <c r="I169" s="50"/>
      <c r="J169" s="49"/>
      <c r="K169" s="50" t="str">
        <f t="shared" si="15"/>
        <v/>
      </c>
      <c r="L169" s="50"/>
      <c r="M169" s="47"/>
      <c r="N169" s="46"/>
      <c r="O169" s="46"/>
      <c r="P169" s="46"/>
    </row>
    <row r="170" spans="1:16">
      <c r="A170" s="54" t="str">
        <f>IF(I170="","",COUNTA($I$14:I170))</f>
        <v/>
      </c>
      <c r="B170" s="54" t="str">
        <f t="shared" si="13"/>
        <v/>
      </c>
      <c r="C170" s="54" t="str">
        <f t="shared" si="14"/>
        <v/>
      </c>
      <c r="D170" s="53" t="s">
        <v>1072</v>
      </c>
      <c r="E170" s="63" t="s">
        <v>248</v>
      </c>
      <c r="F170" s="63"/>
      <c r="G170" s="46"/>
      <c r="H170" s="46"/>
      <c r="I170" s="50"/>
      <c r="J170" s="49"/>
      <c r="K170" s="50" t="str">
        <f t="shared" si="15"/>
        <v/>
      </c>
      <c r="L170" s="48" t="str">
        <f t="shared" ref="L170:L194" si="16">K170</f>
        <v/>
      </c>
      <c r="M170" s="47"/>
      <c r="N170" s="46"/>
      <c r="O170" s="46"/>
      <c r="P170" s="46"/>
    </row>
    <row r="171" spans="1:16">
      <c r="A171" s="54" t="str">
        <f>IF(I171="","",COUNTA($I$14:I171))</f>
        <v/>
      </c>
      <c r="B171" s="54" t="str">
        <f t="shared" si="13"/>
        <v/>
      </c>
      <c r="C171" s="54" t="str">
        <f t="shared" si="14"/>
        <v/>
      </c>
      <c r="D171" s="53" t="s">
        <v>1071</v>
      </c>
      <c r="E171" s="63" t="s">
        <v>249</v>
      </c>
      <c r="F171" s="63"/>
      <c r="G171" s="46"/>
      <c r="H171" s="46"/>
      <c r="I171" s="50"/>
      <c r="J171" s="49"/>
      <c r="K171" s="50" t="str">
        <f t="shared" si="15"/>
        <v/>
      </c>
      <c r="L171" s="48" t="str">
        <f t="shared" si="16"/>
        <v/>
      </c>
      <c r="M171" s="47"/>
      <c r="N171" s="46"/>
      <c r="O171" s="46"/>
      <c r="P171" s="46"/>
    </row>
    <row r="172" spans="1:16">
      <c r="A172" s="54" t="str">
        <f>IF(I172="","",COUNTA($I$14:I172))</f>
        <v/>
      </c>
      <c r="B172" s="54" t="str">
        <f t="shared" si="13"/>
        <v/>
      </c>
      <c r="C172" s="54" t="str">
        <f t="shared" si="14"/>
        <v/>
      </c>
      <c r="D172" s="53" t="s">
        <v>1070</v>
      </c>
      <c r="E172" s="63" t="s">
        <v>250</v>
      </c>
      <c r="F172" s="63"/>
      <c r="G172" s="46"/>
      <c r="H172" s="46"/>
      <c r="I172" s="50"/>
      <c r="J172" s="49"/>
      <c r="K172" s="50" t="str">
        <f t="shared" si="15"/>
        <v/>
      </c>
      <c r="L172" s="48" t="str">
        <f t="shared" si="16"/>
        <v/>
      </c>
      <c r="M172" s="47"/>
      <c r="N172" s="46"/>
      <c r="O172" s="46"/>
      <c r="P172" s="46"/>
    </row>
    <row r="173" spans="1:16" ht="53.25" customHeight="1">
      <c r="A173" s="54">
        <f>IF(I173="","",COUNTA($I$14:I173))</f>
        <v>134</v>
      </c>
      <c r="B173" s="54" t="str">
        <f t="shared" si="13"/>
        <v>134.BV17</v>
      </c>
      <c r="C173" s="54" t="str">
        <f t="shared" si="14"/>
        <v>134.BV17</v>
      </c>
      <c r="D173" s="74" t="s">
        <v>1059</v>
      </c>
      <c r="E173" s="64" t="s">
        <v>251</v>
      </c>
      <c r="F173" s="64"/>
      <c r="G173" s="46" t="s">
        <v>27</v>
      </c>
      <c r="H173" s="46" t="s">
        <v>252</v>
      </c>
      <c r="I173" s="50">
        <v>160</v>
      </c>
      <c r="J173" s="49"/>
      <c r="K173" s="50">
        <f t="shared" si="15"/>
        <v>0</v>
      </c>
      <c r="L173" s="48">
        <f t="shared" si="16"/>
        <v>0</v>
      </c>
      <c r="M173" s="107"/>
      <c r="N173" s="58"/>
      <c r="O173" s="46"/>
      <c r="P173" s="46"/>
    </row>
    <row r="174" spans="1:16" ht="240.75" customHeight="1">
      <c r="A174" s="54">
        <f>IF(I174="","",COUNTA($I$14:I174))</f>
        <v>135</v>
      </c>
      <c r="B174" s="54" t="str">
        <f t="shared" si="13"/>
        <v>135.BV17</v>
      </c>
      <c r="C174" s="54" t="str">
        <f t="shared" si="14"/>
        <v>135.BV17</v>
      </c>
      <c r="D174" s="74" t="s">
        <v>1059</v>
      </c>
      <c r="E174" s="64" t="s">
        <v>1069</v>
      </c>
      <c r="F174" s="64"/>
      <c r="G174" s="132" t="s">
        <v>27</v>
      </c>
      <c r="H174" s="46" t="s">
        <v>252</v>
      </c>
      <c r="I174" s="50">
        <v>10</v>
      </c>
      <c r="J174" s="49"/>
      <c r="K174" s="50">
        <f t="shared" si="15"/>
        <v>0</v>
      </c>
      <c r="L174" s="48">
        <f t="shared" si="16"/>
        <v>0</v>
      </c>
      <c r="M174" s="62"/>
      <c r="N174" s="61"/>
      <c r="O174" s="46"/>
      <c r="P174" s="46"/>
    </row>
    <row r="175" spans="1:16" ht="146.25" customHeight="1">
      <c r="A175" s="54">
        <f>IF(I175="","",COUNTA($I$14:I175))</f>
        <v>136</v>
      </c>
      <c r="B175" s="54" t="str">
        <f t="shared" si="13"/>
        <v>136.BV17</v>
      </c>
      <c r="C175" s="54" t="str">
        <f t="shared" si="14"/>
        <v>136.BV17</v>
      </c>
      <c r="D175" s="74" t="s">
        <v>1059</v>
      </c>
      <c r="E175" s="64" t="s">
        <v>1068</v>
      </c>
      <c r="F175" s="64"/>
      <c r="G175" s="132" t="s">
        <v>27</v>
      </c>
      <c r="H175" s="46" t="s">
        <v>252</v>
      </c>
      <c r="I175" s="50">
        <v>10</v>
      </c>
      <c r="J175" s="49"/>
      <c r="K175" s="50">
        <f t="shared" si="15"/>
        <v>0</v>
      </c>
      <c r="L175" s="48">
        <f t="shared" si="16"/>
        <v>0</v>
      </c>
      <c r="M175" s="72"/>
      <c r="N175" s="61"/>
      <c r="O175" s="46"/>
      <c r="P175" s="46"/>
    </row>
    <row r="176" spans="1:16" ht="53.25" customHeight="1">
      <c r="A176" s="54">
        <f>IF(I176="","",COUNTA($I$14:I176))</f>
        <v>137</v>
      </c>
      <c r="B176" s="54" t="str">
        <f t="shared" si="13"/>
        <v>137.BV17</v>
      </c>
      <c r="C176" s="54" t="str">
        <f t="shared" si="14"/>
        <v>137.BV17</v>
      </c>
      <c r="D176" s="74" t="s">
        <v>1059</v>
      </c>
      <c r="E176" s="64" t="s">
        <v>758</v>
      </c>
      <c r="F176" s="64"/>
      <c r="G176" s="46" t="s">
        <v>27</v>
      </c>
      <c r="H176" s="46" t="s">
        <v>252</v>
      </c>
      <c r="I176" s="50">
        <v>10</v>
      </c>
      <c r="J176" s="49"/>
      <c r="K176" s="50">
        <f t="shared" si="15"/>
        <v>0</v>
      </c>
      <c r="L176" s="48">
        <f t="shared" si="16"/>
        <v>0</v>
      </c>
      <c r="M176" s="106"/>
      <c r="N176" s="58"/>
      <c r="O176" s="46"/>
      <c r="P176" s="46"/>
    </row>
    <row r="177" spans="1:16" ht="53.25" customHeight="1">
      <c r="A177" s="54">
        <f>IF(I177="","",COUNTA($I$14:I177))</f>
        <v>138</v>
      </c>
      <c r="B177" s="54" t="str">
        <f t="shared" si="13"/>
        <v>138.BV17</v>
      </c>
      <c r="C177" s="54" t="str">
        <f t="shared" si="14"/>
        <v>138.BV17</v>
      </c>
      <c r="D177" s="74" t="s">
        <v>1059</v>
      </c>
      <c r="E177" s="64" t="s">
        <v>1067</v>
      </c>
      <c r="F177" s="64"/>
      <c r="G177" s="46" t="s">
        <v>27</v>
      </c>
      <c r="H177" s="46" t="s">
        <v>252</v>
      </c>
      <c r="I177" s="50">
        <v>10</v>
      </c>
      <c r="J177" s="133"/>
      <c r="K177" s="50">
        <f t="shared" si="15"/>
        <v>0</v>
      </c>
      <c r="L177" s="48">
        <f t="shared" si="16"/>
        <v>0</v>
      </c>
      <c r="M177" s="107"/>
      <c r="N177" s="58"/>
      <c r="O177" s="46"/>
      <c r="P177" s="46"/>
    </row>
    <row r="178" spans="1:16" ht="146.25" customHeight="1">
      <c r="A178" s="54">
        <f>IF(I178="","",COUNTA($I$14:I178))</f>
        <v>139</v>
      </c>
      <c r="B178" s="54" t="str">
        <f t="shared" si="13"/>
        <v>139.BV17</v>
      </c>
      <c r="C178" s="54" t="str">
        <f t="shared" si="14"/>
        <v>139.BV17</v>
      </c>
      <c r="D178" s="74" t="s">
        <v>1059</v>
      </c>
      <c r="E178" s="64" t="s">
        <v>1066</v>
      </c>
      <c r="F178" s="64"/>
      <c r="G178" s="46" t="s">
        <v>27</v>
      </c>
      <c r="H178" s="46" t="s">
        <v>252</v>
      </c>
      <c r="I178" s="50">
        <v>10</v>
      </c>
      <c r="J178" s="133"/>
      <c r="K178" s="50">
        <f t="shared" si="15"/>
        <v>0</v>
      </c>
      <c r="L178" s="48">
        <f t="shared" si="16"/>
        <v>0</v>
      </c>
      <c r="M178" s="72"/>
      <c r="N178" s="61"/>
      <c r="O178" s="46"/>
      <c r="P178" s="46"/>
    </row>
    <row r="179" spans="1:16" ht="53.25" customHeight="1">
      <c r="A179" s="54">
        <f>IF(I179="","",COUNTA($I$14:I179))</f>
        <v>140</v>
      </c>
      <c r="B179" s="54" t="str">
        <f t="shared" si="13"/>
        <v>140.BV17</v>
      </c>
      <c r="C179" s="54" t="str">
        <f t="shared" si="14"/>
        <v>140.BV17</v>
      </c>
      <c r="D179" s="74" t="s">
        <v>1059</v>
      </c>
      <c r="E179" s="64" t="s">
        <v>1065</v>
      </c>
      <c r="F179" s="64"/>
      <c r="G179" s="46" t="s">
        <v>27</v>
      </c>
      <c r="H179" s="46" t="s">
        <v>252</v>
      </c>
      <c r="I179" s="50">
        <v>5</v>
      </c>
      <c r="J179" s="133"/>
      <c r="K179" s="50">
        <f t="shared" si="15"/>
        <v>0</v>
      </c>
      <c r="L179" s="48">
        <f t="shared" si="16"/>
        <v>0</v>
      </c>
      <c r="M179" s="106"/>
      <c r="N179" s="58"/>
      <c r="O179" s="46"/>
      <c r="P179" s="46"/>
    </row>
    <row r="180" spans="1:16" ht="182.25" customHeight="1">
      <c r="A180" s="54">
        <f>IF(I180="","",COUNTA($I$14:I180))</f>
        <v>141</v>
      </c>
      <c r="B180" s="54" t="str">
        <f t="shared" si="13"/>
        <v>141.BV17</v>
      </c>
      <c r="C180" s="54" t="str">
        <f t="shared" si="14"/>
        <v>141.BV17</v>
      </c>
      <c r="D180" s="74" t="s">
        <v>1059</v>
      </c>
      <c r="E180" s="64" t="s">
        <v>253</v>
      </c>
      <c r="F180" s="64"/>
      <c r="G180" s="46" t="s">
        <v>27</v>
      </c>
      <c r="H180" s="46" t="s">
        <v>252</v>
      </c>
      <c r="I180" s="50">
        <v>5</v>
      </c>
      <c r="J180" s="49"/>
      <c r="K180" s="50">
        <f t="shared" si="15"/>
        <v>0</v>
      </c>
      <c r="L180" s="48">
        <f t="shared" si="16"/>
        <v>0</v>
      </c>
      <c r="M180" s="62"/>
      <c r="N180" s="61"/>
      <c r="O180" s="46"/>
      <c r="P180" s="46"/>
    </row>
    <row r="181" spans="1:16" ht="182.25" customHeight="1">
      <c r="A181" s="54">
        <f>IF(I181="","",COUNTA($I$14:I181))</f>
        <v>142</v>
      </c>
      <c r="B181" s="54" t="str">
        <f t="shared" si="13"/>
        <v>142.BV17</v>
      </c>
      <c r="C181" s="54" t="str">
        <f t="shared" si="14"/>
        <v>142.BV17</v>
      </c>
      <c r="D181" s="74" t="s">
        <v>1059</v>
      </c>
      <c r="E181" s="64" t="s">
        <v>1064</v>
      </c>
      <c r="F181" s="64"/>
      <c r="G181" s="46" t="s">
        <v>27</v>
      </c>
      <c r="H181" s="46" t="s">
        <v>252</v>
      </c>
      <c r="I181" s="50">
        <v>10</v>
      </c>
      <c r="J181" s="49"/>
      <c r="K181" s="50">
        <f t="shared" si="15"/>
        <v>0</v>
      </c>
      <c r="L181" s="48">
        <f t="shared" si="16"/>
        <v>0</v>
      </c>
      <c r="M181" s="107"/>
      <c r="N181" s="58"/>
      <c r="O181" s="46"/>
      <c r="P181" s="46"/>
    </row>
    <row r="182" spans="1:16" ht="182.25" customHeight="1">
      <c r="A182" s="54">
        <f>IF(I182="","",COUNTA($I$14:I182))</f>
        <v>143</v>
      </c>
      <c r="B182" s="54" t="str">
        <f t="shared" si="13"/>
        <v>143.BV17</v>
      </c>
      <c r="C182" s="54" t="str">
        <f t="shared" si="14"/>
        <v>143.BV17</v>
      </c>
      <c r="D182" s="74" t="s">
        <v>1059</v>
      </c>
      <c r="E182" s="64" t="s">
        <v>1063</v>
      </c>
      <c r="F182" s="64"/>
      <c r="G182" s="46" t="s">
        <v>27</v>
      </c>
      <c r="H182" s="46" t="s">
        <v>252</v>
      </c>
      <c r="I182" s="50">
        <v>10</v>
      </c>
      <c r="J182" s="49"/>
      <c r="K182" s="50">
        <f t="shared" si="15"/>
        <v>0</v>
      </c>
      <c r="L182" s="48">
        <f t="shared" si="16"/>
        <v>0</v>
      </c>
      <c r="M182" s="62"/>
      <c r="N182" s="61"/>
      <c r="O182" s="46"/>
      <c r="P182" s="46"/>
    </row>
    <row r="183" spans="1:16" ht="53.25" customHeight="1">
      <c r="A183" s="54">
        <f>IF(I183="","",COUNTA($I$14:I183))</f>
        <v>144</v>
      </c>
      <c r="B183" s="54" t="str">
        <f t="shared" si="13"/>
        <v>144.BV17</v>
      </c>
      <c r="C183" s="54" t="str">
        <f t="shared" si="14"/>
        <v>144.BV17</v>
      </c>
      <c r="D183" s="74" t="s">
        <v>1059</v>
      </c>
      <c r="E183" s="64" t="s">
        <v>1062</v>
      </c>
      <c r="F183" s="64"/>
      <c r="G183" s="46" t="s">
        <v>27</v>
      </c>
      <c r="H183" s="46" t="s">
        <v>252</v>
      </c>
      <c r="I183" s="50">
        <v>10</v>
      </c>
      <c r="J183" s="49"/>
      <c r="K183" s="50">
        <f t="shared" si="15"/>
        <v>0</v>
      </c>
      <c r="L183" s="48">
        <f t="shared" si="16"/>
        <v>0</v>
      </c>
      <c r="M183" s="62"/>
      <c r="N183" s="61"/>
      <c r="O183" s="46"/>
      <c r="P183" s="46"/>
    </row>
    <row r="184" spans="1:16" ht="53.25" customHeight="1">
      <c r="A184" s="54">
        <f>IF(I184="","",COUNTA($I$14:I184))</f>
        <v>145</v>
      </c>
      <c r="B184" s="54" t="str">
        <f t="shared" si="13"/>
        <v>145.BV17</v>
      </c>
      <c r="C184" s="54" t="str">
        <f t="shared" si="14"/>
        <v>145.BV17</v>
      </c>
      <c r="D184" s="74" t="s">
        <v>1059</v>
      </c>
      <c r="E184" s="64" t="s">
        <v>1061</v>
      </c>
      <c r="F184" s="64"/>
      <c r="G184" s="46" t="s">
        <v>27</v>
      </c>
      <c r="H184" s="46" t="s">
        <v>252</v>
      </c>
      <c r="I184" s="50">
        <v>50</v>
      </c>
      <c r="J184" s="49"/>
      <c r="K184" s="50">
        <f t="shared" si="15"/>
        <v>0</v>
      </c>
      <c r="L184" s="48">
        <f t="shared" si="16"/>
        <v>0</v>
      </c>
      <c r="M184" s="62"/>
      <c r="N184" s="61"/>
      <c r="O184" s="46"/>
      <c r="P184" s="46"/>
    </row>
    <row r="185" spans="1:16" ht="156.75" customHeight="1">
      <c r="A185" s="54">
        <f>IF(I185="","",COUNTA($I$14:I185))</f>
        <v>146</v>
      </c>
      <c r="B185" s="54" t="str">
        <f t="shared" si="13"/>
        <v>146.BV17</v>
      </c>
      <c r="C185" s="54" t="str">
        <f t="shared" si="14"/>
        <v>146.BV17</v>
      </c>
      <c r="D185" s="74" t="s">
        <v>1059</v>
      </c>
      <c r="E185" s="64" t="s">
        <v>1060</v>
      </c>
      <c r="F185" s="64"/>
      <c r="G185" s="46" t="s">
        <v>27</v>
      </c>
      <c r="H185" s="46" t="s">
        <v>252</v>
      </c>
      <c r="I185" s="50">
        <v>260</v>
      </c>
      <c r="J185" s="49"/>
      <c r="K185" s="50">
        <f t="shared" si="15"/>
        <v>0</v>
      </c>
      <c r="L185" s="48">
        <f t="shared" si="16"/>
        <v>0</v>
      </c>
      <c r="M185" s="62"/>
      <c r="N185" s="61"/>
      <c r="O185" s="46"/>
      <c r="P185" s="46"/>
    </row>
    <row r="186" spans="1:16" ht="53.25" customHeight="1">
      <c r="A186" s="54">
        <f>IF(I186="","",COUNTA($I$14:I186))</f>
        <v>147</v>
      </c>
      <c r="B186" s="54" t="str">
        <f t="shared" si="13"/>
        <v>147.BV17</v>
      </c>
      <c r="C186" s="54" t="str">
        <f t="shared" si="14"/>
        <v>147.BV17</v>
      </c>
      <c r="D186" s="74" t="s">
        <v>1059</v>
      </c>
      <c r="E186" s="64" t="s">
        <v>1058</v>
      </c>
      <c r="F186" s="64"/>
      <c r="G186" s="46" t="s">
        <v>27</v>
      </c>
      <c r="H186" s="46" t="s">
        <v>252</v>
      </c>
      <c r="I186" s="50">
        <v>10</v>
      </c>
      <c r="J186" s="49"/>
      <c r="K186" s="50">
        <f t="shared" si="15"/>
        <v>0</v>
      </c>
      <c r="L186" s="48">
        <f t="shared" si="16"/>
        <v>0</v>
      </c>
      <c r="M186" s="62"/>
      <c r="N186" s="61"/>
      <c r="O186" s="46"/>
      <c r="P186" s="46"/>
    </row>
    <row r="187" spans="1:16">
      <c r="A187" s="54" t="str">
        <f>IF(I187="","",COUNTA($I$14:I187))</f>
        <v/>
      </c>
      <c r="B187" s="54" t="str">
        <f t="shared" si="13"/>
        <v/>
      </c>
      <c r="C187" s="54" t="str">
        <f t="shared" si="14"/>
        <v/>
      </c>
      <c r="D187" s="53" t="s">
        <v>1057</v>
      </c>
      <c r="E187" s="56" t="s">
        <v>1056</v>
      </c>
      <c r="F187" s="56"/>
      <c r="G187" s="46"/>
      <c r="H187" s="46"/>
      <c r="I187" s="50"/>
      <c r="J187" s="49"/>
      <c r="K187" s="50" t="str">
        <f t="shared" si="15"/>
        <v/>
      </c>
      <c r="L187" s="48" t="str">
        <f t="shared" si="16"/>
        <v/>
      </c>
      <c r="M187" s="47"/>
      <c r="N187" s="46"/>
      <c r="O187" s="46"/>
      <c r="P187" s="46"/>
    </row>
    <row r="188" spans="1:16" s="57" customFormat="1">
      <c r="A188" s="54" t="str">
        <f>IF(I188="","",COUNTA($I$14:I188))</f>
        <v/>
      </c>
      <c r="B188" s="54" t="str">
        <f t="shared" si="13"/>
        <v/>
      </c>
      <c r="C188" s="54" t="str">
        <f t="shared" si="14"/>
        <v/>
      </c>
      <c r="D188" s="74"/>
      <c r="E188" s="60" t="s">
        <v>258</v>
      </c>
      <c r="F188" s="60"/>
      <c r="G188" s="46"/>
      <c r="H188" s="46"/>
      <c r="I188" s="50"/>
      <c r="J188" s="91"/>
      <c r="K188" s="50" t="str">
        <f t="shared" si="15"/>
        <v/>
      </c>
      <c r="L188" s="48" t="str">
        <f t="shared" si="16"/>
        <v/>
      </c>
      <c r="M188" s="106"/>
      <c r="N188" s="105"/>
      <c r="O188" s="46"/>
      <c r="P188" s="46"/>
    </row>
    <row r="189" spans="1:16" s="57" customFormat="1" ht="53.25" customHeight="1">
      <c r="A189" s="54">
        <f>IF(I189="","",COUNTA($I$14:I189))</f>
        <v>148</v>
      </c>
      <c r="B189" s="54" t="str">
        <f t="shared" si="13"/>
        <v>148.BV17</v>
      </c>
      <c r="C189" s="54" t="str">
        <f t="shared" si="14"/>
        <v>148.BV17</v>
      </c>
      <c r="D189" s="74" t="s">
        <v>1044</v>
      </c>
      <c r="E189" s="64" t="s">
        <v>259</v>
      </c>
      <c r="F189" s="64"/>
      <c r="G189" s="46" t="s">
        <v>260</v>
      </c>
      <c r="H189" s="46" t="s">
        <v>1055</v>
      </c>
      <c r="I189" s="50">
        <v>25</v>
      </c>
      <c r="J189" s="91"/>
      <c r="K189" s="50">
        <f t="shared" si="15"/>
        <v>0</v>
      </c>
      <c r="L189" s="48">
        <f t="shared" si="16"/>
        <v>0</v>
      </c>
      <c r="M189" s="47"/>
      <c r="N189" s="61"/>
      <c r="O189" s="93"/>
      <c r="P189" s="93"/>
    </row>
    <row r="190" spans="1:16" ht="53.25" customHeight="1">
      <c r="A190" s="54">
        <f>IF(I190="","",COUNTA($I$14:I190))</f>
        <v>149</v>
      </c>
      <c r="B190" s="54" t="str">
        <f t="shared" si="13"/>
        <v>149.BV17</v>
      </c>
      <c r="C190" s="54" t="str">
        <f t="shared" si="14"/>
        <v>149.BV17</v>
      </c>
      <c r="D190" s="46" t="s">
        <v>1044</v>
      </c>
      <c r="E190" s="64" t="s">
        <v>1054</v>
      </c>
      <c r="F190" s="64"/>
      <c r="G190" s="46" t="s">
        <v>36</v>
      </c>
      <c r="H190" s="46" t="s">
        <v>1053</v>
      </c>
      <c r="I190" s="50">
        <v>25</v>
      </c>
      <c r="J190" s="49"/>
      <c r="K190" s="50">
        <f t="shared" si="15"/>
        <v>0</v>
      </c>
      <c r="L190" s="48">
        <f t="shared" si="16"/>
        <v>0</v>
      </c>
      <c r="M190" s="47"/>
      <c r="N190" s="46"/>
      <c r="O190" s="64"/>
      <c r="P190" s="64"/>
    </row>
    <row r="191" spans="1:16" ht="53.25" customHeight="1">
      <c r="A191" s="54">
        <f>IF(I191="","",COUNTA($I$14:I191))</f>
        <v>150</v>
      </c>
      <c r="B191" s="54" t="str">
        <f t="shared" si="13"/>
        <v>150.BV17</v>
      </c>
      <c r="C191" s="54" t="str">
        <f t="shared" si="14"/>
        <v>150.BV17</v>
      </c>
      <c r="D191" s="46" t="s">
        <v>1044</v>
      </c>
      <c r="E191" s="64" t="s">
        <v>1052</v>
      </c>
      <c r="F191" s="64"/>
      <c r="G191" s="46" t="s">
        <v>36</v>
      </c>
      <c r="H191" s="46" t="s">
        <v>36</v>
      </c>
      <c r="I191" s="50">
        <v>10</v>
      </c>
      <c r="J191" s="49"/>
      <c r="K191" s="50">
        <f t="shared" si="15"/>
        <v>0</v>
      </c>
      <c r="L191" s="48">
        <f t="shared" si="16"/>
        <v>0</v>
      </c>
      <c r="M191" s="62"/>
      <c r="N191" s="134"/>
      <c r="O191" s="46"/>
      <c r="P191" s="46"/>
    </row>
    <row r="192" spans="1:16" ht="53.25" customHeight="1">
      <c r="A192" s="54">
        <f>IF(I192="","",COUNTA($I$14:I192))</f>
        <v>151</v>
      </c>
      <c r="B192" s="54" t="str">
        <f t="shared" si="13"/>
        <v>151.BV17</v>
      </c>
      <c r="C192" s="54" t="str">
        <f t="shared" si="14"/>
        <v>151.BV17</v>
      </c>
      <c r="D192" s="46" t="s">
        <v>1044</v>
      </c>
      <c r="E192" s="64" t="s">
        <v>1051</v>
      </c>
      <c r="F192" s="64"/>
      <c r="G192" s="46" t="s">
        <v>36</v>
      </c>
      <c r="H192" s="46" t="s">
        <v>36</v>
      </c>
      <c r="I192" s="50">
        <v>10</v>
      </c>
      <c r="J192" s="49"/>
      <c r="K192" s="50">
        <f t="shared" si="15"/>
        <v>0</v>
      </c>
      <c r="L192" s="48">
        <f t="shared" si="16"/>
        <v>0</v>
      </c>
      <c r="M192" s="64"/>
      <c r="N192" s="83"/>
      <c r="O192" s="135"/>
      <c r="P192" s="135"/>
    </row>
    <row r="193" spans="1:16" ht="53.25" customHeight="1">
      <c r="A193" s="54">
        <f>IF(I193="","",COUNTA($I$14:I193))</f>
        <v>152</v>
      </c>
      <c r="B193" s="54" t="str">
        <f t="shared" si="13"/>
        <v>152.BV17</v>
      </c>
      <c r="C193" s="54" t="str">
        <f t="shared" si="14"/>
        <v>152.BV17</v>
      </c>
      <c r="D193" s="46" t="s">
        <v>1044</v>
      </c>
      <c r="E193" s="64" t="s">
        <v>1050</v>
      </c>
      <c r="F193" s="64"/>
      <c r="G193" s="46" t="s">
        <v>36</v>
      </c>
      <c r="H193" s="46" t="s">
        <v>36</v>
      </c>
      <c r="I193" s="50">
        <v>5</v>
      </c>
      <c r="J193" s="49"/>
      <c r="K193" s="50">
        <f t="shared" si="15"/>
        <v>0</v>
      </c>
      <c r="L193" s="48">
        <f t="shared" si="16"/>
        <v>0</v>
      </c>
      <c r="M193" s="107"/>
      <c r="N193" s="46"/>
      <c r="O193" s="46"/>
      <c r="P193" s="46"/>
    </row>
    <row r="194" spans="1:16" ht="53.25" customHeight="1">
      <c r="A194" s="54">
        <f>IF(I194="","",COUNTA($I$14:I194))</f>
        <v>153</v>
      </c>
      <c r="B194" s="54" t="str">
        <f t="shared" si="13"/>
        <v>153.BV17</v>
      </c>
      <c r="C194" s="54" t="str">
        <f t="shared" si="14"/>
        <v>153.BV17</v>
      </c>
      <c r="D194" s="46" t="s">
        <v>1044</v>
      </c>
      <c r="E194" s="64" t="s">
        <v>1049</v>
      </c>
      <c r="F194" s="64"/>
      <c r="G194" s="46" t="s">
        <v>36</v>
      </c>
      <c r="H194" s="46" t="s">
        <v>36</v>
      </c>
      <c r="I194" s="50">
        <v>3</v>
      </c>
      <c r="J194" s="49"/>
      <c r="K194" s="50">
        <f t="shared" si="15"/>
        <v>0</v>
      </c>
      <c r="L194" s="48">
        <f t="shared" si="16"/>
        <v>0</v>
      </c>
      <c r="M194" s="107"/>
      <c r="N194" s="46"/>
      <c r="O194" s="46"/>
      <c r="P194" s="46"/>
    </row>
    <row r="195" spans="1:16" s="57" customFormat="1">
      <c r="A195" s="54" t="str">
        <f>IF(I195="","",COUNTA($I$14:I195))</f>
        <v/>
      </c>
      <c r="B195" s="54" t="str">
        <f t="shared" si="13"/>
        <v/>
      </c>
      <c r="C195" s="54" t="str">
        <f t="shared" si="14"/>
        <v/>
      </c>
      <c r="D195" s="104"/>
      <c r="E195" s="63" t="s">
        <v>261</v>
      </c>
      <c r="F195" s="63"/>
      <c r="G195" s="83"/>
      <c r="H195" s="83"/>
      <c r="I195" s="87"/>
      <c r="J195" s="103"/>
      <c r="K195" s="50" t="str">
        <f t="shared" si="15"/>
        <v/>
      </c>
      <c r="L195" s="48"/>
      <c r="M195" s="102"/>
      <c r="N195" s="58"/>
      <c r="O195" s="83"/>
      <c r="P195" s="46"/>
    </row>
    <row r="196" spans="1:16" ht="53.25" customHeight="1">
      <c r="A196" s="54">
        <f>IF(I196="","",COUNTA($I$14:I196))</f>
        <v>154</v>
      </c>
      <c r="B196" s="54" t="str">
        <f t="shared" si="13"/>
        <v>154.BV17</v>
      </c>
      <c r="C196" s="54" t="str">
        <f t="shared" si="14"/>
        <v>154.BV17</v>
      </c>
      <c r="D196" s="46" t="s">
        <v>1033</v>
      </c>
      <c r="E196" s="64" t="s">
        <v>1048</v>
      </c>
      <c r="F196" s="64"/>
      <c r="G196" s="46" t="s">
        <v>36</v>
      </c>
      <c r="H196" s="46" t="s">
        <v>36</v>
      </c>
      <c r="I196" s="50">
        <v>5</v>
      </c>
      <c r="J196" s="49"/>
      <c r="K196" s="50">
        <f t="shared" si="15"/>
        <v>0</v>
      </c>
      <c r="L196" s="48">
        <f t="shared" ref="L196:L216" si="17">K196</f>
        <v>0</v>
      </c>
      <c r="M196" s="107"/>
      <c r="N196" s="58"/>
      <c r="O196" s="46"/>
      <c r="P196" s="46"/>
    </row>
    <row r="197" spans="1:16" ht="53.25" customHeight="1">
      <c r="A197" s="54">
        <f>IF(I197="","",COUNTA($I$14:I197))</f>
        <v>155</v>
      </c>
      <c r="B197" s="54" t="str">
        <f t="shared" si="13"/>
        <v>155.BV17</v>
      </c>
      <c r="C197" s="54" t="str">
        <f t="shared" si="14"/>
        <v>155.BV17</v>
      </c>
      <c r="D197" s="46" t="s">
        <v>1033</v>
      </c>
      <c r="E197" s="64" t="s">
        <v>1047</v>
      </c>
      <c r="F197" s="64"/>
      <c r="G197" s="46" t="s">
        <v>36</v>
      </c>
      <c r="H197" s="46" t="s">
        <v>257</v>
      </c>
      <c r="I197" s="50">
        <v>15</v>
      </c>
      <c r="J197" s="78"/>
      <c r="K197" s="50">
        <f t="shared" si="15"/>
        <v>0</v>
      </c>
      <c r="L197" s="48">
        <f t="shared" si="17"/>
        <v>0</v>
      </c>
      <c r="M197" s="136"/>
      <c r="N197" s="137"/>
      <c r="O197" s="46"/>
      <c r="P197" s="46"/>
    </row>
    <row r="198" spans="1:16" ht="53.25" customHeight="1">
      <c r="A198" s="54">
        <f>IF(I198="","",COUNTA($I$14:I198))</f>
        <v>156</v>
      </c>
      <c r="B198" s="54" t="str">
        <f t="shared" si="13"/>
        <v>156.BV17</v>
      </c>
      <c r="C198" s="54" t="str">
        <f t="shared" si="14"/>
        <v>156.BV17</v>
      </c>
      <c r="D198" s="46" t="s">
        <v>1033</v>
      </c>
      <c r="E198" s="64" t="s">
        <v>1046</v>
      </c>
      <c r="F198" s="64"/>
      <c r="G198" s="46" t="s">
        <v>36</v>
      </c>
      <c r="H198" s="46" t="s">
        <v>262</v>
      </c>
      <c r="I198" s="50">
        <v>10</v>
      </c>
      <c r="J198" s="78"/>
      <c r="K198" s="50">
        <f t="shared" si="15"/>
        <v>0</v>
      </c>
      <c r="L198" s="48">
        <f t="shared" si="17"/>
        <v>0</v>
      </c>
      <c r="M198" s="136"/>
      <c r="N198" s="137"/>
      <c r="O198" s="46"/>
      <c r="P198" s="46"/>
    </row>
    <row r="199" spans="1:16" ht="53.25" customHeight="1">
      <c r="A199" s="54">
        <f>IF(I199="","",COUNTA($I$14:I199))</f>
        <v>157</v>
      </c>
      <c r="B199" s="54" t="str">
        <f t="shared" si="13"/>
        <v>157.BV17</v>
      </c>
      <c r="C199" s="54" t="str">
        <f t="shared" si="14"/>
        <v>157.BV17</v>
      </c>
      <c r="D199" s="46" t="s">
        <v>1033</v>
      </c>
      <c r="E199" s="64" t="s">
        <v>1045</v>
      </c>
      <c r="F199" s="64"/>
      <c r="G199" s="46" t="s">
        <v>36</v>
      </c>
      <c r="H199" s="46" t="s">
        <v>36</v>
      </c>
      <c r="I199" s="50">
        <v>15</v>
      </c>
      <c r="J199" s="49"/>
      <c r="K199" s="50">
        <f t="shared" si="15"/>
        <v>0</v>
      </c>
      <c r="L199" s="48">
        <f t="shared" si="17"/>
        <v>0</v>
      </c>
      <c r="M199" s="107"/>
      <c r="N199" s="105"/>
      <c r="O199" s="46"/>
      <c r="P199" s="46"/>
    </row>
    <row r="200" spans="1:16" ht="53.25" customHeight="1">
      <c r="A200" s="54">
        <f>IF(I200="","",COUNTA($I$14:I200))</f>
        <v>158</v>
      </c>
      <c r="B200" s="54" t="str">
        <f t="shared" si="13"/>
        <v>158.BV17</v>
      </c>
      <c r="C200" s="54" t="str">
        <f t="shared" si="14"/>
        <v>158.BV17</v>
      </c>
      <c r="D200" s="46" t="s">
        <v>1044</v>
      </c>
      <c r="E200" s="64" t="s">
        <v>1043</v>
      </c>
      <c r="F200" s="64"/>
      <c r="G200" s="46" t="s">
        <v>36</v>
      </c>
      <c r="H200" s="46" t="s">
        <v>36</v>
      </c>
      <c r="I200" s="50">
        <v>10</v>
      </c>
      <c r="J200" s="49"/>
      <c r="K200" s="50">
        <f t="shared" si="15"/>
        <v>0</v>
      </c>
      <c r="L200" s="48">
        <f t="shared" si="17"/>
        <v>0</v>
      </c>
      <c r="M200" s="107"/>
      <c r="N200" s="105"/>
      <c r="O200" s="46"/>
      <c r="P200" s="46"/>
    </row>
    <row r="201" spans="1:16" ht="53.25" customHeight="1">
      <c r="A201" s="54">
        <f>IF(I201="","",COUNTA($I$14:I201))</f>
        <v>159</v>
      </c>
      <c r="B201" s="54" t="str">
        <f t="shared" si="13"/>
        <v>159.BV17</v>
      </c>
      <c r="C201" s="54" t="str">
        <f t="shared" si="14"/>
        <v>159.BV17</v>
      </c>
      <c r="D201" s="46" t="s">
        <v>1033</v>
      </c>
      <c r="E201" s="64" t="s">
        <v>1042</v>
      </c>
      <c r="F201" s="64"/>
      <c r="G201" s="46" t="s">
        <v>36</v>
      </c>
      <c r="H201" s="46" t="s">
        <v>263</v>
      </c>
      <c r="I201" s="50">
        <v>5</v>
      </c>
      <c r="J201" s="49"/>
      <c r="K201" s="50">
        <f t="shared" si="15"/>
        <v>0</v>
      </c>
      <c r="L201" s="48">
        <f t="shared" si="17"/>
        <v>0</v>
      </c>
      <c r="M201" s="107"/>
      <c r="N201" s="105"/>
      <c r="O201" s="46"/>
      <c r="P201" s="46"/>
    </row>
    <row r="202" spans="1:16" s="57" customFormat="1" ht="53.25" customHeight="1">
      <c r="A202" s="54">
        <f>IF(I202="","",COUNTA($I$14:I202))</f>
        <v>160</v>
      </c>
      <c r="B202" s="54" t="str">
        <f t="shared" si="13"/>
        <v>160.BV17</v>
      </c>
      <c r="C202" s="54" t="str">
        <f t="shared" si="14"/>
        <v>160.BV17</v>
      </c>
      <c r="D202" s="74" t="s">
        <v>1033</v>
      </c>
      <c r="E202" s="64" t="s">
        <v>1041</v>
      </c>
      <c r="F202" s="64"/>
      <c r="G202" s="46" t="s">
        <v>36</v>
      </c>
      <c r="H202" s="46" t="s">
        <v>263</v>
      </c>
      <c r="I202" s="50">
        <v>5</v>
      </c>
      <c r="J202" s="91"/>
      <c r="K202" s="50">
        <f t="shared" si="15"/>
        <v>0</v>
      </c>
      <c r="L202" s="48">
        <f t="shared" si="17"/>
        <v>0</v>
      </c>
      <c r="M202" s="107"/>
      <c r="N202" s="46"/>
      <c r="O202" s="46"/>
      <c r="P202" s="46"/>
    </row>
    <row r="203" spans="1:16" s="57" customFormat="1" ht="53.25" customHeight="1">
      <c r="A203" s="54">
        <f>IF(I203="","",COUNTA($I$14:I203))</f>
        <v>161</v>
      </c>
      <c r="B203" s="54" t="str">
        <f t="shared" si="13"/>
        <v>161.BV17</v>
      </c>
      <c r="C203" s="54" t="str">
        <f t="shared" si="14"/>
        <v>161.BV17</v>
      </c>
      <c r="D203" s="46" t="s">
        <v>1033</v>
      </c>
      <c r="E203" s="64" t="s">
        <v>1040</v>
      </c>
      <c r="F203" s="64"/>
      <c r="G203" s="46" t="s">
        <v>36</v>
      </c>
      <c r="H203" s="46" t="s">
        <v>36</v>
      </c>
      <c r="I203" s="50">
        <v>3</v>
      </c>
      <c r="J203" s="91"/>
      <c r="K203" s="50">
        <f t="shared" si="15"/>
        <v>0</v>
      </c>
      <c r="L203" s="48">
        <f t="shared" si="17"/>
        <v>0</v>
      </c>
      <c r="M203" s="136"/>
      <c r="N203" s="58"/>
      <c r="O203" s="46"/>
      <c r="P203" s="46"/>
    </row>
    <row r="204" spans="1:16" ht="53.25" customHeight="1">
      <c r="A204" s="54">
        <f>IF(I204="","",COUNTA($I$14:I204))</f>
        <v>162</v>
      </c>
      <c r="B204" s="54" t="str">
        <f t="shared" si="13"/>
        <v>162.BV17</v>
      </c>
      <c r="C204" s="54" t="str">
        <f t="shared" si="14"/>
        <v>162.BV17</v>
      </c>
      <c r="D204" s="46" t="s">
        <v>1032</v>
      </c>
      <c r="E204" s="64" t="s">
        <v>264</v>
      </c>
      <c r="F204" s="64"/>
      <c r="G204" s="46" t="s">
        <v>36</v>
      </c>
      <c r="H204" s="46" t="s">
        <v>265</v>
      </c>
      <c r="I204" s="50">
        <v>20</v>
      </c>
      <c r="J204" s="78"/>
      <c r="K204" s="50">
        <f t="shared" si="15"/>
        <v>0</v>
      </c>
      <c r="L204" s="48">
        <f t="shared" si="17"/>
        <v>0</v>
      </c>
      <c r="M204" s="136"/>
      <c r="N204" s="58"/>
      <c r="O204" s="46"/>
      <c r="P204" s="46"/>
    </row>
    <row r="205" spans="1:16">
      <c r="A205" s="54" t="str">
        <f>IF(I205="","",COUNTA($I$14:I205))</f>
        <v/>
      </c>
      <c r="B205" s="54" t="str">
        <f t="shared" si="13"/>
        <v/>
      </c>
      <c r="C205" s="54" t="str">
        <f t="shared" si="14"/>
        <v/>
      </c>
      <c r="D205" s="46"/>
      <c r="E205" s="63" t="s">
        <v>266</v>
      </c>
      <c r="F205" s="63"/>
      <c r="G205" s="46"/>
      <c r="H205" s="46"/>
      <c r="I205" s="50"/>
      <c r="J205" s="78"/>
      <c r="K205" s="50" t="str">
        <f t="shared" si="15"/>
        <v/>
      </c>
      <c r="L205" s="48" t="str">
        <f t="shared" si="17"/>
        <v/>
      </c>
      <c r="M205" s="47"/>
      <c r="N205" s="105"/>
      <c r="O205" s="46"/>
      <c r="P205" s="46"/>
    </row>
    <row r="206" spans="1:16" ht="53.25" customHeight="1">
      <c r="A206" s="54">
        <f>IF(I206="","",COUNTA($I$14:I206))</f>
        <v>163</v>
      </c>
      <c r="B206" s="54" t="str">
        <f t="shared" ref="B206:B269" si="18">IF(A206="","",CONCATENATE(A206,".BV17"))</f>
        <v>163.BV17</v>
      </c>
      <c r="C206" s="54" t="str">
        <f t="shared" ref="C206:C269" si="19">B206</f>
        <v>163.BV17</v>
      </c>
      <c r="D206" s="46" t="s">
        <v>1032</v>
      </c>
      <c r="E206" s="64" t="s">
        <v>1039</v>
      </c>
      <c r="F206" s="64"/>
      <c r="G206" s="46" t="s">
        <v>36</v>
      </c>
      <c r="H206" s="46" t="s">
        <v>265</v>
      </c>
      <c r="I206" s="50">
        <v>10</v>
      </c>
      <c r="J206" s="78"/>
      <c r="K206" s="50">
        <f t="shared" si="15"/>
        <v>0</v>
      </c>
      <c r="L206" s="48">
        <f t="shared" si="17"/>
        <v>0</v>
      </c>
      <c r="M206" s="136"/>
      <c r="N206" s="105"/>
      <c r="O206" s="46"/>
      <c r="P206" s="46"/>
    </row>
    <row r="207" spans="1:16" ht="53.25" customHeight="1">
      <c r="A207" s="54">
        <f>IF(I207="","",COUNTA($I$14:I207))</f>
        <v>164</v>
      </c>
      <c r="B207" s="54" t="str">
        <f t="shared" si="18"/>
        <v>164.BV17</v>
      </c>
      <c r="C207" s="54" t="str">
        <f t="shared" si="19"/>
        <v>164.BV17</v>
      </c>
      <c r="D207" s="46" t="s">
        <v>1032</v>
      </c>
      <c r="E207" s="64" t="s">
        <v>267</v>
      </c>
      <c r="F207" s="64"/>
      <c r="G207" s="46" t="s">
        <v>36</v>
      </c>
      <c r="H207" s="46" t="s">
        <v>265</v>
      </c>
      <c r="I207" s="50">
        <v>70</v>
      </c>
      <c r="J207" s="78"/>
      <c r="K207" s="50">
        <f t="shared" si="15"/>
        <v>0</v>
      </c>
      <c r="L207" s="48">
        <f t="shared" si="17"/>
        <v>0</v>
      </c>
      <c r="M207" s="136"/>
      <c r="N207" s="105"/>
      <c r="O207" s="46"/>
      <c r="P207" s="46"/>
    </row>
    <row r="208" spans="1:16" ht="53.25" customHeight="1">
      <c r="A208" s="54">
        <f>IF(I208="","",COUNTA($I$14:I208))</f>
        <v>165</v>
      </c>
      <c r="B208" s="54" t="str">
        <f t="shared" si="18"/>
        <v>165.BV17</v>
      </c>
      <c r="C208" s="54" t="str">
        <f t="shared" si="19"/>
        <v>165.BV17</v>
      </c>
      <c r="D208" s="46" t="s">
        <v>1032</v>
      </c>
      <c r="E208" s="64" t="s">
        <v>268</v>
      </c>
      <c r="F208" s="64"/>
      <c r="G208" s="46" t="s">
        <v>36</v>
      </c>
      <c r="H208" s="46" t="s">
        <v>265</v>
      </c>
      <c r="I208" s="50">
        <v>2</v>
      </c>
      <c r="J208" s="49"/>
      <c r="K208" s="50">
        <f t="shared" si="15"/>
        <v>0</v>
      </c>
      <c r="L208" s="48">
        <f t="shared" si="17"/>
        <v>0</v>
      </c>
      <c r="M208" s="136"/>
      <c r="N208" s="46"/>
      <c r="O208" s="46"/>
      <c r="P208" s="46"/>
    </row>
    <row r="209" spans="1:16" ht="53.25" customHeight="1">
      <c r="A209" s="54">
        <f>IF(I209="","",COUNTA($I$14:I209))</f>
        <v>166</v>
      </c>
      <c r="B209" s="54" t="str">
        <f t="shared" si="18"/>
        <v>166.BV17</v>
      </c>
      <c r="C209" s="54" t="str">
        <f t="shared" si="19"/>
        <v>166.BV17</v>
      </c>
      <c r="D209" s="46" t="s">
        <v>1032</v>
      </c>
      <c r="E209" s="64" t="s">
        <v>1038</v>
      </c>
      <c r="F209" s="64"/>
      <c r="G209" s="46" t="s">
        <v>36</v>
      </c>
      <c r="H209" s="46" t="s">
        <v>265</v>
      </c>
      <c r="I209" s="50">
        <v>15</v>
      </c>
      <c r="J209" s="78"/>
      <c r="K209" s="50">
        <f t="shared" si="15"/>
        <v>0</v>
      </c>
      <c r="L209" s="48">
        <f t="shared" si="17"/>
        <v>0</v>
      </c>
      <c r="M209" s="107"/>
      <c r="N209" s="105"/>
      <c r="O209" s="46"/>
      <c r="P209" s="46"/>
    </row>
    <row r="210" spans="1:16" ht="53.25" customHeight="1">
      <c r="A210" s="54">
        <f>IF(I210="","",COUNTA($I$14:I210))</f>
        <v>167</v>
      </c>
      <c r="B210" s="54" t="str">
        <f t="shared" si="18"/>
        <v>167.BV17</v>
      </c>
      <c r="C210" s="54" t="str">
        <f t="shared" si="19"/>
        <v>167.BV17</v>
      </c>
      <c r="D210" s="46" t="s">
        <v>1032</v>
      </c>
      <c r="E210" s="64" t="s">
        <v>1037</v>
      </c>
      <c r="F210" s="64"/>
      <c r="G210" s="46" t="s">
        <v>36</v>
      </c>
      <c r="H210" s="46" t="s">
        <v>265</v>
      </c>
      <c r="I210" s="50">
        <v>20</v>
      </c>
      <c r="J210" s="78"/>
      <c r="K210" s="50">
        <f t="shared" si="15"/>
        <v>0</v>
      </c>
      <c r="L210" s="48">
        <f t="shared" si="17"/>
        <v>0</v>
      </c>
      <c r="M210" s="64"/>
      <c r="N210" s="46"/>
      <c r="O210" s="46"/>
      <c r="P210" s="46"/>
    </row>
    <row r="211" spans="1:16" ht="53.25" customHeight="1">
      <c r="A211" s="54">
        <f>IF(I211="","",COUNTA($I$14:I211))</f>
        <v>168</v>
      </c>
      <c r="B211" s="54" t="str">
        <f t="shared" si="18"/>
        <v>168.BV17</v>
      </c>
      <c r="C211" s="54" t="str">
        <f t="shared" si="19"/>
        <v>168.BV17</v>
      </c>
      <c r="D211" s="46" t="s">
        <v>1032</v>
      </c>
      <c r="E211" s="183" t="s">
        <v>1036</v>
      </c>
      <c r="F211" s="183"/>
      <c r="G211" s="46" t="s">
        <v>36</v>
      </c>
      <c r="H211" s="46" t="s">
        <v>265</v>
      </c>
      <c r="I211" s="50">
        <v>5</v>
      </c>
      <c r="J211" s="78"/>
      <c r="K211" s="50">
        <f t="shared" si="15"/>
        <v>0</v>
      </c>
      <c r="L211" s="48">
        <f t="shared" si="17"/>
        <v>0</v>
      </c>
      <c r="M211" s="115"/>
      <c r="N211" s="138"/>
      <c r="O211" s="74"/>
      <c r="P211" s="122"/>
    </row>
    <row r="212" spans="1:16" ht="53.25" customHeight="1">
      <c r="A212" s="54">
        <f>IF(I212="","",COUNTA($I$14:I212))</f>
        <v>169</v>
      </c>
      <c r="B212" s="54" t="str">
        <f t="shared" si="18"/>
        <v>169.BV17</v>
      </c>
      <c r="C212" s="54" t="str">
        <f t="shared" si="19"/>
        <v>169.BV17</v>
      </c>
      <c r="D212" s="46" t="s">
        <v>1032</v>
      </c>
      <c r="E212" s="64" t="s">
        <v>1035</v>
      </c>
      <c r="F212" s="64"/>
      <c r="G212" s="46" t="s">
        <v>36</v>
      </c>
      <c r="H212" s="46" t="s">
        <v>265</v>
      </c>
      <c r="I212" s="50">
        <v>5</v>
      </c>
      <c r="J212" s="50"/>
      <c r="K212" s="50">
        <f t="shared" si="15"/>
        <v>0</v>
      </c>
      <c r="L212" s="48">
        <f t="shared" si="17"/>
        <v>0</v>
      </c>
      <c r="M212" s="129"/>
      <c r="N212" s="83"/>
      <c r="O212" s="46"/>
      <c r="P212" s="46"/>
    </row>
    <row r="213" spans="1:16" ht="53.25" customHeight="1">
      <c r="A213" s="54">
        <f>IF(I213="","",COUNTA($I$14:I213))</f>
        <v>170</v>
      </c>
      <c r="B213" s="54" t="str">
        <f t="shared" si="18"/>
        <v>170.BV17</v>
      </c>
      <c r="C213" s="54" t="str">
        <f t="shared" si="19"/>
        <v>170.BV17</v>
      </c>
      <c r="D213" s="46" t="s">
        <v>1032</v>
      </c>
      <c r="E213" s="64" t="s">
        <v>1034</v>
      </c>
      <c r="F213" s="64"/>
      <c r="G213" s="46" t="s">
        <v>36</v>
      </c>
      <c r="H213" s="46" t="s">
        <v>265</v>
      </c>
      <c r="I213" s="50">
        <v>5</v>
      </c>
      <c r="J213" s="50"/>
      <c r="K213" s="50">
        <f t="shared" si="15"/>
        <v>0</v>
      </c>
      <c r="L213" s="48">
        <f t="shared" si="17"/>
        <v>0</v>
      </c>
      <c r="M213" s="64"/>
      <c r="N213" s="46"/>
      <c r="O213" s="46"/>
      <c r="P213" s="46"/>
    </row>
    <row r="214" spans="1:16" ht="53.25" customHeight="1">
      <c r="A214" s="54">
        <f>IF(I214="","",COUNTA($I$14:I214))</f>
        <v>171</v>
      </c>
      <c r="B214" s="54" t="str">
        <f t="shared" si="18"/>
        <v>171.BV17</v>
      </c>
      <c r="C214" s="54" t="str">
        <f t="shared" si="19"/>
        <v>171.BV17</v>
      </c>
      <c r="D214" s="46" t="s">
        <v>1033</v>
      </c>
      <c r="E214" s="64" t="s">
        <v>269</v>
      </c>
      <c r="F214" s="64"/>
      <c r="G214" s="46" t="s">
        <v>36</v>
      </c>
      <c r="H214" s="46" t="s">
        <v>265</v>
      </c>
      <c r="I214" s="50">
        <v>5</v>
      </c>
      <c r="J214" s="49"/>
      <c r="K214" s="50">
        <f t="shared" si="15"/>
        <v>0</v>
      </c>
      <c r="L214" s="48">
        <f t="shared" si="17"/>
        <v>0</v>
      </c>
      <c r="M214" s="62"/>
      <c r="N214" s="105"/>
      <c r="O214" s="46"/>
      <c r="P214" s="46"/>
    </row>
    <row r="215" spans="1:16" ht="53.25" customHeight="1">
      <c r="A215" s="54">
        <f>IF(I215="","",COUNTA($I$14:I215))</f>
        <v>172</v>
      </c>
      <c r="B215" s="54" t="str">
        <f t="shared" si="18"/>
        <v>172.BV17</v>
      </c>
      <c r="C215" s="54" t="str">
        <f t="shared" si="19"/>
        <v>172.BV17</v>
      </c>
      <c r="D215" s="46" t="s">
        <v>1032</v>
      </c>
      <c r="E215" s="64" t="s">
        <v>270</v>
      </c>
      <c r="F215" s="64"/>
      <c r="G215" s="46" t="s">
        <v>36</v>
      </c>
      <c r="H215" s="46" t="s">
        <v>265</v>
      </c>
      <c r="I215" s="50">
        <v>2</v>
      </c>
      <c r="J215" s="49"/>
      <c r="K215" s="50">
        <f t="shared" si="15"/>
        <v>0</v>
      </c>
      <c r="L215" s="48">
        <f t="shared" si="17"/>
        <v>0</v>
      </c>
      <c r="M215" s="136"/>
      <c r="N215" s="58"/>
      <c r="O215" s="46"/>
      <c r="P215" s="46"/>
    </row>
    <row r="216" spans="1:16" ht="53.25" customHeight="1">
      <c r="A216" s="54">
        <f>IF(I216="","",COUNTA($I$14:I216))</f>
        <v>173</v>
      </c>
      <c r="B216" s="54" t="str">
        <f t="shared" si="18"/>
        <v>173.BV17</v>
      </c>
      <c r="C216" s="54" t="str">
        <f t="shared" si="19"/>
        <v>173.BV17</v>
      </c>
      <c r="D216" s="46" t="s">
        <v>1032</v>
      </c>
      <c r="E216" s="64" t="s">
        <v>1031</v>
      </c>
      <c r="F216" s="64"/>
      <c r="G216" s="46" t="s">
        <v>36</v>
      </c>
      <c r="H216" s="46" t="s">
        <v>265</v>
      </c>
      <c r="I216" s="50">
        <v>20</v>
      </c>
      <c r="J216" s="78"/>
      <c r="K216" s="50">
        <f t="shared" si="15"/>
        <v>0</v>
      </c>
      <c r="L216" s="48">
        <f t="shared" si="17"/>
        <v>0</v>
      </c>
      <c r="M216" s="47"/>
      <c r="N216" s="46"/>
      <c r="O216" s="46"/>
      <c r="P216" s="46"/>
    </row>
    <row r="217" spans="1:16" s="57" customFormat="1" ht="53.25" customHeight="1">
      <c r="A217" s="76">
        <f>IF(M217="Đồng bộ",A216+1)</f>
        <v>174</v>
      </c>
      <c r="B217" s="76" t="str">
        <f t="shared" si="18"/>
        <v>174.BV17</v>
      </c>
      <c r="C217" s="76" t="str">
        <f t="shared" si="19"/>
        <v>174.BV17</v>
      </c>
      <c r="D217" s="53" t="s">
        <v>1026</v>
      </c>
      <c r="E217" s="60" t="s">
        <v>1030</v>
      </c>
      <c r="F217" s="60"/>
      <c r="G217" s="53"/>
      <c r="H217" s="53"/>
      <c r="I217" s="48"/>
      <c r="J217" s="186"/>
      <c r="K217" s="48" t="str">
        <f t="shared" si="15"/>
        <v/>
      </c>
      <c r="L217" s="48">
        <f>SUM(K218:K219)</f>
        <v>0</v>
      </c>
      <c r="M217" s="59" t="s">
        <v>904</v>
      </c>
      <c r="N217" s="53"/>
      <c r="O217" s="53"/>
      <c r="P217" s="53"/>
    </row>
    <row r="218" spans="1:16" ht="90.75" customHeight="1">
      <c r="A218" s="54"/>
      <c r="B218" s="54"/>
      <c r="C218" s="54" t="str">
        <f>B217&amp;".1"</f>
        <v>174.BV17.1</v>
      </c>
      <c r="D218" s="46" t="s">
        <v>1026</v>
      </c>
      <c r="E218" s="187" t="s">
        <v>1029</v>
      </c>
      <c r="F218" s="187"/>
      <c r="G218" s="188" t="s">
        <v>90</v>
      </c>
      <c r="H218" s="46" t="s">
        <v>719</v>
      </c>
      <c r="I218" s="50">
        <v>15</v>
      </c>
      <c r="J218" s="144"/>
      <c r="K218" s="50">
        <f t="shared" si="15"/>
        <v>0</v>
      </c>
      <c r="L218" s="48"/>
      <c r="M218" s="47"/>
      <c r="N218" s="46"/>
      <c r="O218" s="46"/>
      <c r="P218" s="46"/>
    </row>
    <row r="219" spans="1:16" ht="90.75" customHeight="1">
      <c r="A219" s="54"/>
      <c r="B219" s="54"/>
      <c r="C219" s="54" t="str">
        <f>B217&amp;".2"</f>
        <v>174.BV17.2</v>
      </c>
      <c r="D219" s="46" t="s">
        <v>1026</v>
      </c>
      <c r="E219" s="189" t="s">
        <v>1028</v>
      </c>
      <c r="F219" s="189"/>
      <c r="G219" s="188" t="s">
        <v>90</v>
      </c>
      <c r="H219" s="46" t="s">
        <v>719</v>
      </c>
      <c r="I219" s="50">
        <v>15</v>
      </c>
      <c r="J219" s="144"/>
      <c r="K219" s="50">
        <f t="shared" si="15"/>
        <v>0</v>
      </c>
      <c r="L219" s="48"/>
      <c r="M219" s="47"/>
      <c r="N219" s="46"/>
      <c r="O219" s="46"/>
      <c r="P219" s="46"/>
    </row>
    <row r="220" spans="1:16">
      <c r="A220" s="54" t="str">
        <f>IF(I220="","",COUNTA($I$14:I220))</f>
        <v/>
      </c>
      <c r="B220" s="54" t="str">
        <f t="shared" ref="B220:B226" si="20">IF(A220="","",CONCATENATE(A220,".BV17"))</f>
        <v/>
      </c>
      <c r="C220" s="54" t="str">
        <f t="shared" ref="C220:C226" si="21">B220</f>
        <v/>
      </c>
      <c r="D220" s="53" t="s">
        <v>1027</v>
      </c>
      <c r="E220" s="60" t="s">
        <v>271</v>
      </c>
      <c r="F220" s="60"/>
      <c r="G220" s="46"/>
      <c r="H220" s="46"/>
      <c r="I220" s="48"/>
      <c r="J220" s="91"/>
      <c r="K220" s="50" t="str">
        <f t="shared" si="15"/>
        <v/>
      </c>
      <c r="L220" s="48" t="str">
        <f t="shared" ref="L220:L228" si="22">K220</f>
        <v/>
      </c>
      <c r="M220" s="47"/>
      <c r="N220" s="105"/>
      <c r="O220" s="46"/>
      <c r="P220" s="46"/>
    </row>
    <row r="221" spans="1:16" ht="53.25" customHeight="1">
      <c r="A221" s="54">
        <f>IF(I221="","",COUNTA($I$14:I221))-1</f>
        <v>175</v>
      </c>
      <c r="B221" s="54" t="str">
        <f t="shared" si="20"/>
        <v>175.BV17</v>
      </c>
      <c r="C221" s="54" t="str">
        <f t="shared" si="21"/>
        <v>175.BV17</v>
      </c>
      <c r="D221" s="46" t="s">
        <v>1026</v>
      </c>
      <c r="E221" s="64" t="s">
        <v>272</v>
      </c>
      <c r="F221" s="64"/>
      <c r="G221" s="46" t="s">
        <v>41</v>
      </c>
      <c r="H221" s="46" t="s">
        <v>273</v>
      </c>
      <c r="I221" s="50">
        <v>10</v>
      </c>
      <c r="J221" s="49"/>
      <c r="K221" s="50">
        <f t="shared" si="15"/>
        <v>0</v>
      </c>
      <c r="L221" s="48">
        <f t="shared" si="22"/>
        <v>0</v>
      </c>
      <c r="M221" s="47"/>
      <c r="N221" s="46"/>
      <c r="O221" s="46"/>
      <c r="P221" s="46"/>
    </row>
    <row r="222" spans="1:16" ht="53.25" customHeight="1">
      <c r="A222" s="54">
        <f>IF(I222="","",COUNTA($I$14:I222))-1</f>
        <v>176</v>
      </c>
      <c r="B222" s="54" t="str">
        <f t="shared" si="20"/>
        <v>176.BV17</v>
      </c>
      <c r="C222" s="54" t="str">
        <f t="shared" si="21"/>
        <v>176.BV17</v>
      </c>
      <c r="D222" s="46" t="s">
        <v>1026</v>
      </c>
      <c r="E222" s="64" t="s">
        <v>274</v>
      </c>
      <c r="F222" s="64"/>
      <c r="G222" s="46" t="s">
        <v>41</v>
      </c>
      <c r="H222" s="46" t="s">
        <v>273</v>
      </c>
      <c r="I222" s="50">
        <v>10</v>
      </c>
      <c r="J222" s="49"/>
      <c r="K222" s="50">
        <f t="shared" si="15"/>
        <v>0</v>
      </c>
      <c r="L222" s="48">
        <f t="shared" si="22"/>
        <v>0</v>
      </c>
      <c r="M222" s="47"/>
      <c r="N222" s="46"/>
      <c r="O222" s="46"/>
      <c r="P222" s="46"/>
    </row>
    <row r="223" spans="1:16" ht="53.25" customHeight="1">
      <c r="A223" s="54">
        <f>IF(I223="","",COUNTA($I$14:I223))-1</f>
        <v>177</v>
      </c>
      <c r="B223" s="54" t="str">
        <f t="shared" si="20"/>
        <v>177.BV17</v>
      </c>
      <c r="C223" s="54" t="str">
        <f t="shared" si="21"/>
        <v>177.BV17</v>
      </c>
      <c r="D223" s="46" t="s">
        <v>1026</v>
      </c>
      <c r="E223" s="64" t="s">
        <v>275</v>
      </c>
      <c r="F223" s="64"/>
      <c r="G223" s="46" t="s">
        <v>41</v>
      </c>
      <c r="H223" s="46" t="s">
        <v>276</v>
      </c>
      <c r="I223" s="50">
        <v>50</v>
      </c>
      <c r="J223" s="49"/>
      <c r="K223" s="50">
        <f t="shared" si="15"/>
        <v>0</v>
      </c>
      <c r="L223" s="48">
        <f t="shared" si="22"/>
        <v>0</v>
      </c>
      <c r="M223" s="47"/>
      <c r="N223" s="46"/>
      <c r="O223" s="46"/>
      <c r="P223" s="46"/>
    </row>
    <row r="224" spans="1:16" ht="53.25" customHeight="1">
      <c r="A224" s="54">
        <f>IF(I224="","",COUNTA($I$14:I224))-1</f>
        <v>178</v>
      </c>
      <c r="B224" s="54" t="str">
        <f t="shared" si="20"/>
        <v>178.BV17</v>
      </c>
      <c r="C224" s="54" t="str">
        <f t="shared" si="21"/>
        <v>178.BV17</v>
      </c>
      <c r="D224" s="46" t="s">
        <v>1026</v>
      </c>
      <c r="E224" s="100" t="s">
        <v>277</v>
      </c>
      <c r="F224" s="100"/>
      <c r="G224" s="46" t="s">
        <v>41</v>
      </c>
      <c r="H224" s="46" t="s">
        <v>276</v>
      </c>
      <c r="I224" s="50">
        <v>5</v>
      </c>
      <c r="J224" s="49"/>
      <c r="K224" s="50">
        <f t="shared" si="15"/>
        <v>0</v>
      </c>
      <c r="L224" s="48">
        <f t="shared" si="22"/>
        <v>0</v>
      </c>
      <c r="M224" s="47"/>
      <c r="N224" s="46"/>
      <c r="O224" s="46"/>
      <c r="P224" s="46"/>
    </row>
    <row r="225" spans="1:16" ht="53.25" customHeight="1">
      <c r="A225" s="54">
        <f>IF(I225="","",COUNTA($I$14:I225))-1</f>
        <v>179</v>
      </c>
      <c r="B225" s="54" t="str">
        <f t="shared" si="20"/>
        <v>179.BV17</v>
      </c>
      <c r="C225" s="54" t="str">
        <f t="shared" si="21"/>
        <v>179.BV17</v>
      </c>
      <c r="D225" s="46" t="s">
        <v>1026</v>
      </c>
      <c r="E225" s="64" t="s">
        <v>278</v>
      </c>
      <c r="F225" s="64"/>
      <c r="G225" s="46" t="s">
        <v>41</v>
      </c>
      <c r="H225" s="46" t="s">
        <v>279</v>
      </c>
      <c r="I225" s="50">
        <v>20</v>
      </c>
      <c r="J225" s="49"/>
      <c r="K225" s="50">
        <f t="shared" si="15"/>
        <v>0</v>
      </c>
      <c r="L225" s="48">
        <f t="shared" si="22"/>
        <v>0</v>
      </c>
      <c r="M225" s="101"/>
      <c r="N225" s="46"/>
      <c r="O225" s="46"/>
      <c r="P225" s="46"/>
    </row>
    <row r="226" spans="1:16" ht="53.25" customHeight="1">
      <c r="A226" s="54">
        <f>IF(I226="","",COUNTA($I$14:I226))-1</f>
        <v>180</v>
      </c>
      <c r="B226" s="54" t="str">
        <f t="shared" si="20"/>
        <v>180.BV17</v>
      </c>
      <c r="C226" s="54" t="str">
        <f t="shared" si="21"/>
        <v>180.BV17</v>
      </c>
      <c r="D226" s="46" t="s">
        <v>1026</v>
      </c>
      <c r="E226" s="100" t="s">
        <v>280</v>
      </c>
      <c r="F226" s="100"/>
      <c r="G226" s="46" t="s">
        <v>41</v>
      </c>
      <c r="H226" s="46" t="s">
        <v>273</v>
      </c>
      <c r="I226" s="50">
        <v>5</v>
      </c>
      <c r="J226" s="99"/>
      <c r="K226" s="50">
        <f t="shared" ref="K226:K289" si="23">IF(I226="","",J226*I226)</f>
        <v>0</v>
      </c>
      <c r="L226" s="48">
        <f t="shared" si="22"/>
        <v>0</v>
      </c>
      <c r="M226" s="47"/>
      <c r="N226" s="46"/>
      <c r="O226" s="46"/>
      <c r="P226" s="46"/>
    </row>
    <row r="227" spans="1:16">
      <c r="A227" s="54"/>
      <c r="B227" s="54"/>
      <c r="C227" s="54"/>
      <c r="D227" s="53" t="s">
        <v>1025</v>
      </c>
      <c r="E227" s="63" t="s">
        <v>281</v>
      </c>
      <c r="F227" s="63"/>
      <c r="G227" s="46"/>
      <c r="H227" s="46"/>
      <c r="I227" s="50"/>
      <c r="J227" s="49"/>
      <c r="K227" s="50" t="str">
        <f t="shared" si="23"/>
        <v/>
      </c>
      <c r="L227" s="48" t="str">
        <f t="shared" si="22"/>
        <v/>
      </c>
      <c r="M227" s="47"/>
      <c r="N227" s="46"/>
      <c r="O227" s="46"/>
      <c r="P227" s="46"/>
    </row>
    <row r="228" spans="1:16">
      <c r="A228" s="54"/>
      <c r="B228" s="54"/>
      <c r="C228" s="54"/>
      <c r="D228" s="53" t="s">
        <v>1024</v>
      </c>
      <c r="E228" s="63" t="s">
        <v>282</v>
      </c>
      <c r="F228" s="63"/>
      <c r="G228" s="46"/>
      <c r="H228" s="46"/>
      <c r="I228" s="50"/>
      <c r="J228" s="49"/>
      <c r="K228" s="50" t="str">
        <f t="shared" si="23"/>
        <v/>
      </c>
      <c r="L228" s="48" t="str">
        <f t="shared" si="22"/>
        <v/>
      </c>
      <c r="M228" s="47"/>
      <c r="N228" s="46"/>
      <c r="O228" s="46"/>
      <c r="P228" s="46"/>
    </row>
    <row r="229" spans="1:16">
      <c r="A229" s="54"/>
      <c r="B229" s="54"/>
      <c r="C229" s="54"/>
      <c r="D229" s="53"/>
      <c r="E229" s="63" t="s">
        <v>1023</v>
      </c>
      <c r="F229" s="63"/>
      <c r="G229" s="46"/>
      <c r="H229" s="46"/>
      <c r="I229" s="50"/>
      <c r="J229" s="49"/>
      <c r="K229" s="50" t="str">
        <f t="shared" si="23"/>
        <v/>
      </c>
      <c r="L229" s="48"/>
      <c r="M229" s="47"/>
      <c r="N229" s="46"/>
      <c r="O229" s="46"/>
      <c r="P229" s="46"/>
    </row>
    <row r="230" spans="1:16" ht="53.25" customHeight="1">
      <c r="A230" s="54">
        <f>IF(I230="","",COUNTA($I$14:I230))-1</f>
        <v>181</v>
      </c>
      <c r="B230" s="54" t="str">
        <f t="shared" ref="B230:B240" si="24">IF(A230="","",CONCATENATE(A230,".BV17"))</f>
        <v>181.BV17</v>
      </c>
      <c r="C230" s="54" t="str">
        <f t="shared" ref="C230:C240" si="25">B230</f>
        <v>181.BV17</v>
      </c>
      <c r="D230" s="46" t="s">
        <v>1022</v>
      </c>
      <c r="E230" s="100" t="s">
        <v>283</v>
      </c>
      <c r="F230" s="100"/>
      <c r="G230" s="46" t="s">
        <v>27</v>
      </c>
      <c r="H230" s="46" t="s">
        <v>284</v>
      </c>
      <c r="I230" s="50">
        <v>200</v>
      </c>
      <c r="J230" s="49"/>
      <c r="K230" s="50">
        <f t="shared" si="23"/>
        <v>0</v>
      </c>
      <c r="L230" s="48">
        <f t="shared" ref="L230:L240" si="26">K230</f>
        <v>0</v>
      </c>
      <c r="M230" s="47"/>
      <c r="N230" s="46"/>
      <c r="O230" s="46"/>
      <c r="P230" s="46"/>
    </row>
    <row r="231" spans="1:16" ht="53.25" customHeight="1">
      <c r="A231" s="54">
        <f>IF(I231="","",COUNTA($I$14:I231))-1</f>
        <v>182</v>
      </c>
      <c r="B231" s="54" t="str">
        <f t="shared" si="24"/>
        <v>182.BV17</v>
      </c>
      <c r="C231" s="54" t="str">
        <f t="shared" si="25"/>
        <v>182.BV17</v>
      </c>
      <c r="D231" s="74" t="s">
        <v>1021</v>
      </c>
      <c r="E231" s="64" t="s">
        <v>292</v>
      </c>
      <c r="F231" s="64"/>
      <c r="G231" s="46" t="s">
        <v>27</v>
      </c>
      <c r="H231" s="139" t="s">
        <v>293</v>
      </c>
      <c r="I231" s="50">
        <v>2700</v>
      </c>
      <c r="J231" s="140"/>
      <c r="K231" s="50">
        <f t="shared" si="23"/>
        <v>0</v>
      </c>
      <c r="L231" s="48">
        <f t="shared" si="26"/>
        <v>0</v>
      </c>
      <c r="M231" s="62"/>
      <c r="N231" s="61"/>
      <c r="O231" s="46"/>
      <c r="P231" s="46"/>
    </row>
    <row r="232" spans="1:16" ht="53.25" customHeight="1">
      <c r="A232" s="54">
        <f>IF(I232="","",COUNTA($I$14:I232))-1</f>
        <v>183</v>
      </c>
      <c r="B232" s="54" t="str">
        <f t="shared" si="24"/>
        <v>183.BV17</v>
      </c>
      <c r="C232" s="54" t="str">
        <f t="shared" si="25"/>
        <v>183.BV17</v>
      </c>
      <c r="D232" s="74" t="s">
        <v>1020</v>
      </c>
      <c r="E232" s="64" t="s">
        <v>1165</v>
      </c>
      <c r="F232" s="64"/>
      <c r="G232" s="46" t="s">
        <v>27</v>
      </c>
      <c r="H232" s="139" t="s">
        <v>295</v>
      </c>
      <c r="I232" s="50">
        <v>300</v>
      </c>
      <c r="J232" s="140"/>
      <c r="K232" s="50">
        <f t="shared" si="23"/>
        <v>0</v>
      </c>
      <c r="L232" s="48">
        <f t="shared" si="26"/>
        <v>0</v>
      </c>
      <c r="M232" s="62"/>
      <c r="N232" s="61"/>
      <c r="O232" s="46"/>
      <c r="P232" s="46"/>
    </row>
    <row r="233" spans="1:16" ht="53.25" customHeight="1">
      <c r="A233" s="54">
        <f>IF(I233="","",COUNTA($I$14:I233))-1</f>
        <v>184</v>
      </c>
      <c r="B233" s="54" t="str">
        <f t="shared" si="24"/>
        <v>184.BV17</v>
      </c>
      <c r="C233" s="54" t="str">
        <f t="shared" si="25"/>
        <v>184.BV17</v>
      </c>
      <c r="D233" s="74" t="s">
        <v>1020</v>
      </c>
      <c r="E233" s="64" t="s">
        <v>294</v>
      </c>
      <c r="F233" s="64"/>
      <c r="G233" s="46" t="s">
        <v>27</v>
      </c>
      <c r="H233" s="46" t="s">
        <v>295</v>
      </c>
      <c r="I233" s="50">
        <v>10</v>
      </c>
      <c r="J233" s="49"/>
      <c r="K233" s="50">
        <f t="shared" si="23"/>
        <v>0</v>
      </c>
      <c r="L233" s="48">
        <f t="shared" si="26"/>
        <v>0</v>
      </c>
      <c r="M233" s="62"/>
      <c r="N233" s="61"/>
      <c r="O233" s="46"/>
      <c r="P233" s="46"/>
    </row>
    <row r="234" spans="1:16" ht="53.25" customHeight="1">
      <c r="A234" s="54">
        <f>IF(I234="","",COUNTA($I$14:I234))-1</f>
        <v>185</v>
      </c>
      <c r="B234" s="54" t="str">
        <f t="shared" si="24"/>
        <v>185.BV17</v>
      </c>
      <c r="C234" s="54" t="str">
        <f t="shared" si="25"/>
        <v>185.BV17</v>
      </c>
      <c r="D234" s="74" t="s">
        <v>1020</v>
      </c>
      <c r="E234" s="64" t="s">
        <v>296</v>
      </c>
      <c r="F234" s="64"/>
      <c r="G234" s="46" t="s">
        <v>297</v>
      </c>
      <c r="H234" s="46" t="s">
        <v>298</v>
      </c>
      <c r="I234" s="50">
        <v>100</v>
      </c>
      <c r="J234" s="49"/>
      <c r="K234" s="50">
        <f t="shared" si="23"/>
        <v>0</v>
      </c>
      <c r="L234" s="48">
        <f t="shared" si="26"/>
        <v>0</v>
      </c>
      <c r="M234" s="62"/>
      <c r="N234" s="61"/>
      <c r="O234" s="46"/>
      <c r="P234" s="46"/>
    </row>
    <row r="235" spans="1:16" ht="53.25" customHeight="1">
      <c r="A235" s="54">
        <f>IF(I235="","",COUNTA($I$14:I235))-1</f>
        <v>186</v>
      </c>
      <c r="B235" s="54" t="str">
        <f t="shared" si="24"/>
        <v>186.BV17</v>
      </c>
      <c r="C235" s="54" t="str">
        <f t="shared" si="25"/>
        <v>186.BV17</v>
      </c>
      <c r="D235" s="74" t="s">
        <v>1020</v>
      </c>
      <c r="E235" s="47" t="s">
        <v>1019</v>
      </c>
      <c r="F235" s="47"/>
      <c r="G235" s="46" t="s">
        <v>299</v>
      </c>
      <c r="H235" s="46" t="s">
        <v>300</v>
      </c>
      <c r="I235" s="50">
        <v>100</v>
      </c>
      <c r="J235" s="49"/>
      <c r="K235" s="50">
        <f t="shared" si="23"/>
        <v>0</v>
      </c>
      <c r="L235" s="48">
        <f t="shared" si="26"/>
        <v>0</v>
      </c>
      <c r="M235" s="47"/>
      <c r="N235" s="61"/>
      <c r="O235" s="46"/>
      <c r="P235" s="46"/>
    </row>
    <row r="236" spans="1:16" ht="53.25" customHeight="1">
      <c r="A236" s="54">
        <f>IF(I236="","",COUNTA($I$14:I236))-1</f>
        <v>187</v>
      </c>
      <c r="B236" s="54" t="str">
        <f t="shared" si="24"/>
        <v>187.BV17</v>
      </c>
      <c r="C236" s="54" t="str">
        <f t="shared" si="25"/>
        <v>187.BV17</v>
      </c>
      <c r="D236" s="74" t="s">
        <v>1009</v>
      </c>
      <c r="E236" s="47" t="s">
        <v>1018</v>
      </c>
      <c r="F236" s="47"/>
      <c r="G236" s="46" t="s">
        <v>299</v>
      </c>
      <c r="H236" s="46" t="s">
        <v>301</v>
      </c>
      <c r="I236" s="50">
        <v>2</v>
      </c>
      <c r="J236" s="49"/>
      <c r="K236" s="50">
        <f t="shared" si="23"/>
        <v>0</v>
      </c>
      <c r="L236" s="48">
        <f t="shared" si="26"/>
        <v>0</v>
      </c>
      <c r="M236" s="47"/>
      <c r="N236" s="61"/>
      <c r="O236" s="46"/>
      <c r="P236" s="46"/>
    </row>
    <row r="237" spans="1:16" ht="53.25" customHeight="1">
      <c r="A237" s="54">
        <f>IF(I237="","",COUNTA($I$14:I237))-1</f>
        <v>188</v>
      </c>
      <c r="B237" s="54" t="str">
        <f t="shared" si="24"/>
        <v>188.BV17</v>
      </c>
      <c r="C237" s="54" t="str">
        <f t="shared" si="25"/>
        <v>188.BV17</v>
      </c>
      <c r="D237" s="74" t="s">
        <v>1009</v>
      </c>
      <c r="E237" s="47" t="s">
        <v>1017</v>
      </c>
      <c r="F237" s="47"/>
      <c r="G237" s="46" t="s">
        <v>299</v>
      </c>
      <c r="H237" s="46" t="s">
        <v>301</v>
      </c>
      <c r="I237" s="50">
        <v>2</v>
      </c>
      <c r="J237" s="49"/>
      <c r="K237" s="50">
        <f t="shared" si="23"/>
        <v>0</v>
      </c>
      <c r="L237" s="48">
        <f t="shared" si="26"/>
        <v>0</v>
      </c>
      <c r="M237" s="47"/>
      <c r="N237" s="46"/>
      <c r="O237" s="46"/>
      <c r="P237" s="46"/>
    </row>
    <row r="238" spans="1:16" ht="53.25" customHeight="1">
      <c r="A238" s="54">
        <f>IF(I238="","",COUNTA($I$14:I238))-1</f>
        <v>189</v>
      </c>
      <c r="B238" s="54" t="str">
        <f t="shared" si="24"/>
        <v>189.BV17</v>
      </c>
      <c r="C238" s="54" t="str">
        <f t="shared" si="25"/>
        <v>189.BV17</v>
      </c>
      <c r="D238" s="74" t="s">
        <v>1009</v>
      </c>
      <c r="E238" s="47" t="s">
        <v>1016</v>
      </c>
      <c r="F238" s="47"/>
      <c r="G238" s="46" t="s">
        <v>299</v>
      </c>
      <c r="H238" s="46" t="s">
        <v>301</v>
      </c>
      <c r="I238" s="50">
        <v>50</v>
      </c>
      <c r="J238" s="49"/>
      <c r="K238" s="50">
        <f t="shared" si="23"/>
        <v>0</v>
      </c>
      <c r="L238" s="48">
        <f t="shared" si="26"/>
        <v>0</v>
      </c>
      <c r="M238" s="47"/>
      <c r="N238" s="46"/>
      <c r="O238" s="46"/>
      <c r="P238" s="46"/>
    </row>
    <row r="239" spans="1:16" ht="53.25" customHeight="1">
      <c r="A239" s="54">
        <f>IF(I239="","",COUNTA($I$14:I239))-1</f>
        <v>190</v>
      </c>
      <c r="B239" s="54" t="str">
        <f t="shared" si="24"/>
        <v>190.BV17</v>
      </c>
      <c r="C239" s="54" t="str">
        <f t="shared" si="25"/>
        <v>190.BV17</v>
      </c>
      <c r="D239" s="74" t="s">
        <v>1009</v>
      </c>
      <c r="E239" s="47" t="s">
        <v>1015</v>
      </c>
      <c r="F239" s="47"/>
      <c r="G239" s="46" t="s">
        <v>299</v>
      </c>
      <c r="H239" s="46" t="s">
        <v>301</v>
      </c>
      <c r="I239" s="50">
        <v>2</v>
      </c>
      <c r="J239" s="49"/>
      <c r="K239" s="50">
        <f t="shared" si="23"/>
        <v>0</v>
      </c>
      <c r="L239" s="48">
        <f t="shared" si="26"/>
        <v>0</v>
      </c>
      <c r="M239" s="47"/>
      <c r="N239" s="46"/>
      <c r="O239" s="46"/>
      <c r="P239" s="46"/>
    </row>
    <row r="240" spans="1:16" ht="53.25" customHeight="1">
      <c r="A240" s="54">
        <f>IF(I240="","",COUNTA($I$14:I240))-1</f>
        <v>191</v>
      </c>
      <c r="B240" s="54" t="str">
        <f t="shared" si="24"/>
        <v>191.BV17</v>
      </c>
      <c r="C240" s="54" t="str">
        <f t="shared" si="25"/>
        <v>191.BV17</v>
      </c>
      <c r="D240" s="74" t="s">
        <v>1009</v>
      </c>
      <c r="E240" s="47" t="s">
        <v>1014</v>
      </c>
      <c r="F240" s="47"/>
      <c r="G240" s="46" t="s">
        <v>299</v>
      </c>
      <c r="H240" s="46" t="s">
        <v>301</v>
      </c>
      <c r="I240" s="50">
        <v>2</v>
      </c>
      <c r="J240" s="49"/>
      <c r="K240" s="50">
        <f t="shared" si="23"/>
        <v>0</v>
      </c>
      <c r="L240" s="48">
        <f t="shared" si="26"/>
        <v>0</v>
      </c>
      <c r="M240" s="47"/>
      <c r="N240" s="46"/>
      <c r="O240" s="46"/>
      <c r="P240" s="46"/>
    </row>
    <row r="241" spans="1:16" ht="53.25" customHeight="1">
      <c r="A241" s="54"/>
      <c r="B241" s="54"/>
      <c r="C241" s="54"/>
      <c r="D241" s="53"/>
      <c r="E241" s="63" t="s">
        <v>1013</v>
      </c>
      <c r="F241" s="63"/>
      <c r="G241" s="46"/>
      <c r="H241" s="46"/>
      <c r="I241" s="50"/>
      <c r="J241" s="51"/>
      <c r="K241" s="50" t="str">
        <f t="shared" si="23"/>
        <v/>
      </c>
      <c r="L241" s="48"/>
      <c r="M241" s="53" t="s">
        <v>904</v>
      </c>
      <c r="N241" s="46"/>
      <c r="O241" s="46"/>
      <c r="P241" s="46"/>
    </row>
    <row r="242" spans="1:16" ht="53.25" customHeight="1">
      <c r="A242" s="54">
        <f>IF(I242="","",COUNTA($I$14:I242))-1</f>
        <v>192</v>
      </c>
      <c r="B242" s="54" t="str">
        <f>IF(A242="","",CONCATENATE(A242,".BV17"))</f>
        <v>192.BV17</v>
      </c>
      <c r="C242" s="54" t="str">
        <f>B242</f>
        <v>192.BV17</v>
      </c>
      <c r="D242" s="74" t="s">
        <v>1009</v>
      </c>
      <c r="E242" s="64" t="s">
        <v>285</v>
      </c>
      <c r="F242" s="64"/>
      <c r="G242" s="46" t="s">
        <v>27</v>
      </c>
      <c r="H242" s="46" t="s">
        <v>286</v>
      </c>
      <c r="I242" s="50">
        <v>5</v>
      </c>
      <c r="J242" s="49"/>
      <c r="K242" s="50">
        <f t="shared" si="23"/>
        <v>0</v>
      </c>
      <c r="L242" s="48">
        <f>K242</f>
        <v>0</v>
      </c>
      <c r="M242" s="47"/>
      <c r="N242" s="46"/>
      <c r="O242" s="46"/>
      <c r="P242" s="46"/>
    </row>
    <row r="243" spans="1:16" ht="53.25" customHeight="1">
      <c r="A243" s="54">
        <f>IF(I243="","",COUNTA($I$14:I243))-1</f>
        <v>193</v>
      </c>
      <c r="B243" s="54" t="str">
        <f>IF(A243="","",CONCATENATE(A243,".BV17"))</f>
        <v>193.BV17</v>
      </c>
      <c r="C243" s="54" t="str">
        <f>B243</f>
        <v>193.BV17</v>
      </c>
      <c r="D243" s="74" t="s">
        <v>1009</v>
      </c>
      <c r="E243" s="64" t="s">
        <v>287</v>
      </c>
      <c r="F243" s="64"/>
      <c r="G243" s="46" t="s">
        <v>27</v>
      </c>
      <c r="H243" s="46" t="s">
        <v>288</v>
      </c>
      <c r="I243" s="50">
        <v>10</v>
      </c>
      <c r="J243" s="49"/>
      <c r="K243" s="50">
        <f t="shared" si="23"/>
        <v>0</v>
      </c>
      <c r="L243" s="48">
        <f>K243</f>
        <v>0</v>
      </c>
      <c r="M243" s="47"/>
      <c r="N243" s="46"/>
      <c r="O243" s="46"/>
      <c r="P243" s="46"/>
    </row>
    <row r="244" spans="1:16" ht="53.25" customHeight="1">
      <c r="A244" s="54">
        <f>IF(I244="","",COUNTA($I$14:I244))-1</f>
        <v>194</v>
      </c>
      <c r="B244" s="54" t="str">
        <f>IF(A244="","",CONCATENATE(A244,".BV17"))</f>
        <v>194.BV17</v>
      </c>
      <c r="C244" s="54" t="str">
        <f>B244</f>
        <v>194.BV17</v>
      </c>
      <c r="D244" s="74" t="s">
        <v>1009</v>
      </c>
      <c r="E244" s="64" t="s">
        <v>289</v>
      </c>
      <c r="F244" s="64"/>
      <c r="G244" s="46" t="s">
        <v>27</v>
      </c>
      <c r="H244" s="46" t="s">
        <v>286</v>
      </c>
      <c r="I244" s="50">
        <v>5</v>
      </c>
      <c r="J244" s="49"/>
      <c r="K244" s="50">
        <f t="shared" si="23"/>
        <v>0</v>
      </c>
      <c r="L244" s="48">
        <f>K244</f>
        <v>0</v>
      </c>
      <c r="M244" s="47"/>
      <c r="N244" s="46"/>
      <c r="O244" s="46"/>
      <c r="P244" s="46"/>
    </row>
    <row r="245" spans="1:16" ht="53.25" customHeight="1">
      <c r="A245" s="54">
        <f>IF(I245="","",COUNTA($I$14:I245))-1</f>
        <v>195</v>
      </c>
      <c r="B245" s="54" t="str">
        <f>IF(A245="","",CONCATENATE(A245,".BV17"))</f>
        <v>195.BV17</v>
      </c>
      <c r="C245" s="54" t="str">
        <f>B245</f>
        <v>195.BV17</v>
      </c>
      <c r="D245" s="74" t="s">
        <v>1009</v>
      </c>
      <c r="E245" s="64" t="s">
        <v>290</v>
      </c>
      <c r="F245" s="64"/>
      <c r="G245" s="46" t="s">
        <v>27</v>
      </c>
      <c r="H245" s="46" t="s">
        <v>288</v>
      </c>
      <c r="I245" s="50">
        <v>5</v>
      </c>
      <c r="J245" s="49"/>
      <c r="K245" s="50">
        <f t="shared" si="23"/>
        <v>0</v>
      </c>
      <c r="L245" s="48">
        <f>K245</f>
        <v>0</v>
      </c>
      <c r="M245" s="62"/>
      <c r="N245" s="46"/>
      <c r="O245" s="46"/>
      <c r="P245" s="46"/>
    </row>
    <row r="246" spans="1:16" ht="53.25" customHeight="1">
      <c r="A246" s="54">
        <f>IF(I246="","",COUNTA($I$14:I246))-1</f>
        <v>196</v>
      </c>
      <c r="B246" s="54" t="str">
        <f>IF(A246="","",CONCATENATE(A246,".BV17"))</f>
        <v>196.BV17</v>
      </c>
      <c r="C246" s="54" t="str">
        <f>B246</f>
        <v>196.BV17</v>
      </c>
      <c r="D246" s="74" t="s">
        <v>1009</v>
      </c>
      <c r="E246" s="64" t="s">
        <v>291</v>
      </c>
      <c r="F246" s="64"/>
      <c r="G246" s="46" t="s">
        <v>27</v>
      </c>
      <c r="H246" s="46" t="s">
        <v>286</v>
      </c>
      <c r="I246" s="50">
        <v>4</v>
      </c>
      <c r="J246" s="49"/>
      <c r="K246" s="50">
        <f t="shared" si="23"/>
        <v>0</v>
      </c>
      <c r="L246" s="48">
        <f>K246</f>
        <v>0</v>
      </c>
      <c r="M246" s="62"/>
      <c r="N246" s="46"/>
      <c r="O246" s="46"/>
      <c r="P246" s="46"/>
    </row>
    <row r="247" spans="1:16" ht="53.25" customHeight="1">
      <c r="A247" s="54"/>
      <c r="B247" s="54"/>
      <c r="C247" s="54"/>
      <c r="D247" s="53"/>
      <c r="E247" s="63" t="s">
        <v>1012</v>
      </c>
      <c r="F247" s="63"/>
      <c r="G247" s="46"/>
      <c r="H247" s="46"/>
      <c r="I247" s="50"/>
      <c r="J247" s="51"/>
      <c r="K247" s="50" t="str">
        <f t="shared" si="23"/>
        <v/>
      </c>
      <c r="L247" s="48"/>
      <c r="M247" s="53" t="s">
        <v>904</v>
      </c>
      <c r="N247" s="46"/>
      <c r="O247" s="46"/>
      <c r="P247" s="46"/>
    </row>
    <row r="248" spans="1:16" ht="53.25" customHeight="1">
      <c r="A248" s="54">
        <f>IF(I248="","",COUNTA($I$14:I248))-1</f>
        <v>197</v>
      </c>
      <c r="B248" s="54" t="str">
        <f>IF(A248="","",CONCATENATE(A248,".BV17"))</f>
        <v>197.BV17</v>
      </c>
      <c r="C248" s="54" t="str">
        <f>B248</f>
        <v>197.BV17</v>
      </c>
      <c r="D248" s="190" t="s">
        <v>1009</v>
      </c>
      <c r="E248" s="141" t="s">
        <v>302</v>
      </c>
      <c r="F248" s="141"/>
      <c r="G248" s="54" t="s">
        <v>36</v>
      </c>
      <c r="H248" s="54" t="s">
        <v>303</v>
      </c>
      <c r="I248" s="50">
        <v>30</v>
      </c>
      <c r="J248" s="49"/>
      <c r="K248" s="50">
        <f t="shared" si="23"/>
        <v>0</v>
      </c>
      <c r="L248" s="48">
        <f>K248</f>
        <v>0</v>
      </c>
      <c r="M248" s="62"/>
      <c r="N248" s="46"/>
      <c r="O248" s="46"/>
      <c r="P248" s="46"/>
    </row>
    <row r="249" spans="1:16" ht="53.25" customHeight="1">
      <c r="A249" s="54">
        <f>IF(I249="","",COUNTA($I$14:I249))-1</f>
        <v>198</v>
      </c>
      <c r="B249" s="54" t="str">
        <f>IF(A249="","",CONCATENATE(A249,".BV17"))</f>
        <v>198.BV17</v>
      </c>
      <c r="C249" s="54" t="str">
        <f>B249</f>
        <v>198.BV17</v>
      </c>
      <c r="D249" s="191" t="s">
        <v>1009</v>
      </c>
      <c r="E249" s="141" t="s">
        <v>304</v>
      </c>
      <c r="F249" s="141"/>
      <c r="G249" s="54" t="s">
        <v>36</v>
      </c>
      <c r="H249" s="54" t="s">
        <v>36</v>
      </c>
      <c r="I249" s="50">
        <v>30</v>
      </c>
      <c r="J249" s="49"/>
      <c r="K249" s="50">
        <f t="shared" si="23"/>
        <v>0</v>
      </c>
      <c r="L249" s="48">
        <f>K249</f>
        <v>0</v>
      </c>
      <c r="M249" s="62"/>
      <c r="N249" s="46"/>
      <c r="O249" s="46"/>
      <c r="P249" s="46"/>
    </row>
    <row r="250" spans="1:16" ht="53.25" customHeight="1">
      <c r="A250" s="54">
        <f>IF(I250="","",COUNTA($I$14:I250))-1</f>
        <v>199</v>
      </c>
      <c r="B250" s="54" t="str">
        <f>IF(A250="","",CONCATENATE(A250,".BV17"))</f>
        <v>199.BV17</v>
      </c>
      <c r="C250" s="54" t="str">
        <f>B250</f>
        <v>199.BV17</v>
      </c>
      <c r="D250" s="191" t="s">
        <v>1011</v>
      </c>
      <c r="E250" s="141" t="s">
        <v>305</v>
      </c>
      <c r="F250" s="141"/>
      <c r="G250" s="54" t="s">
        <v>36</v>
      </c>
      <c r="H250" s="54" t="s">
        <v>36</v>
      </c>
      <c r="I250" s="50">
        <v>10</v>
      </c>
      <c r="J250" s="49"/>
      <c r="K250" s="50">
        <f t="shared" si="23"/>
        <v>0</v>
      </c>
      <c r="L250" s="48">
        <f>K250</f>
        <v>0</v>
      </c>
      <c r="M250" s="62"/>
      <c r="N250" s="61"/>
      <c r="O250" s="46"/>
      <c r="P250" s="46"/>
    </row>
    <row r="251" spans="1:16">
      <c r="A251" s="54"/>
      <c r="B251" s="54"/>
      <c r="C251" s="54"/>
      <c r="D251" s="53"/>
      <c r="E251" s="63" t="s">
        <v>1010</v>
      </c>
      <c r="F251" s="63"/>
      <c r="G251" s="46"/>
      <c r="H251" s="46"/>
      <c r="I251" s="50"/>
      <c r="J251" s="49"/>
      <c r="K251" s="50" t="str">
        <f t="shared" si="23"/>
        <v/>
      </c>
      <c r="L251" s="48"/>
      <c r="M251" s="47"/>
      <c r="N251" s="46"/>
      <c r="O251" s="46"/>
      <c r="P251" s="46"/>
    </row>
    <row r="252" spans="1:16" ht="53.25" customHeight="1">
      <c r="A252" s="54">
        <f>IF(I252="","",COUNTA($I$14:I252))-1</f>
        <v>200</v>
      </c>
      <c r="B252" s="54" t="str">
        <f>IF(A252="","",CONCATENATE(A252,".BV17"))</f>
        <v>200.BV17</v>
      </c>
      <c r="C252" s="54" t="str">
        <f>B252</f>
        <v>200.BV17</v>
      </c>
      <c r="D252" s="74" t="s">
        <v>1009</v>
      </c>
      <c r="E252" s="64" t="s">
        <v>307</v>
      </c>
      <c r="F252" s="64"/>
      <c r="G252" s="54" t="s">
        <v>27</v>
      </c>
      <c r="H252" s="54" t="s">
        <v>308</v>
      </c>
      <c r="I252" s="55">
        <v>6</v>
      </c>
      <c r="J252" s="49"/>
      <c r="K252" s="50">
        <f t="shared" si="23"/>
        <v>0</v>
      </c>
      <c r="L252" s="48">
        <f>K252</f>
        <v>0</v>
      </c>
      <c r="M252" s="47"/>
      <c r="N252" s="61"/>
      <c r="O252" s="46"/>
      <c r="P252" s="46"/>
    </row>
    <row r="253" spans="1:16" ht="53.25" customHeight="1">
      <c r="A253" s="54">
        <f>IF(I253="","",COUNTA($I$14:I253))-1</f>
        <v>201</v>
      </c>
      <c r="B253" s="54" t="str">
        <f>IF(A253="","",CONCATENATE(A253,".BV17"))</f>
        <v>201.BV17</v>
      </c>
      <c r="C253" s="54" t="str">
        <f>B253</f>
        <v>201.BV17</v>
      </c>
      <c r="D253" s="74" t="s">
        <v>1009</v>
      </c>
      <c r="E253" s="64" t="s">
        <v>309</v>
      </c>
      <c r="F253" s="64"/>
      <c r="G253" s="54" t="s">
        <v>36</v>
      </c>
      <c r="H253" s="54" t="s">
        <v>310</v>
      </c>
      <c r="I253" s="55">
        <v>30</v>
      </c>
      <c r="J253" s="50"/>
      <c r="K253" s="50">
        <f t="shared" si="23"/>
        <v>0</v>
      </c>
      <c r="L253" s="48">
        <f>K253</f>
        <v>0</v>
      </c>
      <c r="M253" s="47"/>
      <c r="N253" s="61"/>
      <c r="O253" s="46"/>
      <c r="P253" s="46"/>
    </row>
    <row r="254" spans="1:16" ht="53.25" customHeight="1">
      <c r="A254" s="54">
        <f>IF(I254="","",COUNTA($I$14:I254))-1</f>
        <v>202</v>
      </c>
      <c r="B254" s="54" t="str">
        <f>IF(A254="","",CONCATENATE(A254,".BV17"))</f>
        <v>202.BV17</v>
      </c>
      <c r="C254" s="54" t="str">
        <f>B254</f>
        <v>202.BV17</v>
      </c>
      <c r="D254" s="74" t="s">
        <v>1009</v>
      </c>
      <c r="E254" s="64" t="s">
        <v>311</v>
      </c>
      <c r="F254" s="64"/>
      <c r="G254" s="54" t="s">
        <v>36</v>
      </c>
      <c r="H254" s="54" t="s">
        <v>310</v>
      </c>
      <c r="I254" s="55">
        <v>6</v>
      </c>
      <c r="J254" s="49"/>
      <c r="K254" s="50">
        <f t="shared" si="23"/>
        <v>0</v>
      </c>
      <c r="L254" s="48">
        <f>K254</f>
        <v>0</v>
      </c>
      <c r="M254" s="47"/>
      <c r="N254" s="46"/>
      <c r="O254" s="46"/>
      <c r="P254" s="46"/>
    </row>
    <row r="255" spans="1:16" ht="53.25" customHeight="1">
      <c r="A255" s="54">
        <f>IF(I255="","",COUNTA($I$14:I255))-1</f>
        <v>203</v>
      </c>
      <c r="B255" s="54" t="str">
        <f>IF(A255="","",CONCATENATE(A255,".BV17"))</f>
        <v>203.BV17</v>
      </c>
      <c r="C255" s="54" t="str">
        <f>B255</f>
        <v>203.BV17</v>
      </c>
      <c r="D255" s="74" t="s">
        <v>1009</v>
      </c>
      <c r="E255" s="64" t="s">
        <v>312</v>
      </c>
      <c r="F255" s="64"/>
      <c r="G255" s="54" t="s">
        <v>306</v>
      </c>
      <c r="H255" s="54" t="s">
        <v>306</v>
      </c>
      <c r="I255" s="55">
        <v>30</v>
      </c>
      <c r="J255" s="49"/>
      <c r="K255" s="50">
        <f t="shared" si="23"/>
        <v>0</v>
      </c>
      <c r="L255" s="48">
        <f>K255</f>
        <v>0</v>
      </c>
      <c r="M255" s="47"/>
      <c r="N255" s="46"/>
      <c r="O255" s="46"/>
      <c r="P255" s="46"/>
    </row>
    <row r="256" spans="1:16">
      <c r="A256" s="54"/>
      <c r="B256" s="54"/>
      <c r="C256" s="54"/>
      <c r="D256" s="53" t="s">
        <v>1008</v>
      </c>
      <c r="E256" s="63" t="s">
        <v>313</v>
      </c>
      <c r="F256" s="63"/>
      <c r="G256" s="46"/>
      <c r="H256" s="46"/>
      <c r="I256" s="50"/>
      <c r="J256" s="49"/>
      <c r="K256" s="50" t="str">
        <f t="shared" si="23"/>
        <v/>
      </c>
      <c r="L256" s="50"/>
      <c r="M256" s="47"/>
      <c r="N256" s="46"/>
      <c r="O256" s="46"/>
      <c r="P256" s="46"/>
    </row>
    <row r="257" spans="1:16" ht="53.25" customHeight="1">
      <c r="A257" s="54">
        <f>IF(I257="","",COUNTA($I$14:I257))-1</f>
        <v>204</v>
      </c>
      <c r="B257" s="54" t="str">
        <f t="shared" ref="B257:B264" si="27">IF(A257="","",CONCATENATE(A257,".BV17"))</f>
        <v>204.BV17</v>
      </c>
      <c r="C257" s="54" t="str">
        <f t="shared" ref="C257:C264" si="28">B257</f>
        <v>204.BV17</v>
      </c>
      <c r="D257" s="74" t="s">
        <v>1007</v>
      </c>
      <c r="E257" s="64" t="s">
        <v>314</v>
      </c>
      <c r="F257" s="64"/>
      <c r="G257" s="46" t="s">
        <v>27</v>
      </c>
      <c r="H257" s="46" t="s">
        <v>315</v>
      </c>
      <c r="I257" s="50">
        <v>2</v>
      </c>
      <c r="J257" s="49"/>
      <c r="K257" s="50">
        <f t="shared" si="23"/>
        <v>0</v>
      </c>
      <c r="L257" s="48">
        <f t="shared" ref="L257:L290" si="29">K257</f>
        <v>0</v>
      </c>
      <c r="M257" s="47"/>
      <c r="N257" s="46"/>
      <c r="O257" s="46"/>
      <c r="P257" s="46"/>
    </row>
    <row r="258" spans="1:16" ht="53.25" customHeight="1">
      <c r="A258" s="54">
        <f>IF(I258="","",COUNTA($I$14:I258))-1</f>
        <v>205</v>
      </c>
      <c r="B258" s="54" t="str">
        <f t="shared" si="27"/>
        <v>205.BV17</v>
      </c>
      <c r="C258" s="54" t="str">
        <f t="shared" si="28"/>
        <v>205.BV17</v>
      </c>
      <c r="D258" s="74" t="s">
        <v>1007</v>
      </c>
      <c r="E258" s="64" t="s">
        <v>316</v>
      </c>
      <c r="F258" s="64"/>
      <c r="G258" s="46" t="s">
        <v>27</v>
      </c>
      <c r="H258" s="46" t="s">
        <v>317</v>
      </c>
      <c r="I258" s="50">
        <v>6</v>
      </c>
      <c r="J258" s="49"/>
      <c r="K258" s="50">
        <f t="shared" si="23"/>
        <v>0</v>
      </c>
      <c r="L258" s="48">
        <f t="shared" si="29"/>
        <v>0</v>
      </c>
      <c r="M258" s="47"/>
      <c r="N258" s="46"/>
      <c r="O258" s="46"/>
      <c r="P258" s="46"/>
    </row>
    <row r="259" spans="1:16" ht="53.25" customHeight="1">
      <c r="A259" s="54">
        <f>IF(I259="","",COUNTA($I$14:I259))-1</f>
        <v>206</v>
      </c>
      <c r="B259" s="54" t="str">
        <f t="shared" si="27"/>
        <v>206.BV17</v>
      </c>
      <c r="C259" s="54" t="str">
        <f t="shared" si="28"/>
        <v>206.BV17</v>
      </c>
      <c r="D259" s="74" t="s">
        <v>1007</v>
      </c>
      <c r="E259" s="64" t="s">
        <v>318</v>
      </c>
      <c r="F259" s="64"/>
      <c r="G259" s="46" t="s">
        <v>27</v>
      </c>
      <c r="H259" s="46" t="s">
        <v>315</v>
      </c>
      <c r="I259" s="50">
        <v>140</v>
      </c>
      <c r="J259" s="49"/>
      <c r="K259" s="50">
        <f t="shared" si="23"/>
        <v>0</v>
      </c>
      <c r="L259" s="48">
        <f t="shared" si="29"/>
        <v>0</v>
      </c>
      <c r="M259" s="47"/>
      <c r="N259" s="46"/>
      <c r="O259" s="46"/>
      <c r="P259" s="46"/>
    </row>
    <row r="260" spans="1:16" ht="53.25" customHeight="1">
      <c r="A260" s="54">
        <f>IF(I260="","",COUNTA($I$14:I260))-1</f>
        <v>207</v>
      </c>
      <c r="B260" s="54" t="str">
        <f t="shared" si="27"/>
        <v>207.BV17</v>
      </c>
      <c r="C260" s="54" t="str">
        <f t="shared" si="28"/>
        <v>207.BV17</v>
      </c>
      <c r="D260" s="74" t="s">
        <v>1004</v>
      </c>
      <c r="E260" s="64" t="s">
        <v>1006</v>
      </c>
      <c r="F260" s="64"/>
      <c r="G260" s="46" t="s">
        <v>148</v>
      </c>
      <c r="H260" s="46" t="s">
        <v>1005</v>
      </c>
      <c r="I260" s="50">
        <v>100</v>
      </c>
      <c r="J260" s="49"/>
      <c r="K260" s="50">
        <f t="shared" si="23"/>
        <v>0</v>
      </c>
      <c r="L260" s="48">
        <f t="shared" si="29"/>
        <v>0</v>
      </c>
      <c r="M260" s="47"/>
      <c r="N260" s="46"/>
      <c r="O260" s="46"/>
      <c r="P260" s="46"/>
    </row>
    <row r="261" spans="1:16" ht="53.25" customHeight="1">
      <c r="A261" s="54">
        <f>IF(I261="","",COUNTA($I$14:I261))-1</f>
        <v>208</v>
      </c>
      <c r="B261" s="54" t="str">
        <f t="shared" si="27"/>
        <v>208.BV17</v>
      </c>
      <c r="C261" s="54" t="str">
        <f t="shared" si="28"/>
        <v>208.BV17</v>
      </c>
      <c r="D261" s="74" t="s">
        <v>1004</v>
      </c>
      <c r="E261" s="64" t="s">
        <v>319</v>
      </c>
      <c r="F261" s="64"/>
      <c r="G261" s="46" t="s">
        <v>27</v>
      </c>
      <c r="H261" s="46" t="s">
        <v>320</v>
      </c>
      <c r="I261" s="50">
        <v>470</v>
      </c>
      <c r="J261" s="49"/>
      <c r="K261" s="50">
        <f t="shared" si="23"/>
        <v>0</v>
      </c>
      <c r="L261" s="48">
        <f t="shared" si="29"/>
        <v>0</v>
      </c>
      <c r="M261" s="62"/>
      <c r="N261" s="46"/>
      <c r="O261" s="46"/>
      <c r="P261" s="46"/>
    </row>
    <row r="262" spans="1:16" ht="53.25" customHeight="1">
      <c r="A262" s="54">
        <f>IF(I262="","",COUNTA($I$14:I262))-1</f>
        <v>209</v>
      </c>
      <c r="B262" s="54" t="str">
        <f t="shared" si="27"/>
        <v>209.BV17</v>
      </c>
      <c r="C262" s="54" t="str">
        <f t="shared" si="28"/>
        <v>209.BV17</v>
      </c>
      <c r="D262" s="74" t="s">
        <v>1003</v>
      </c>
      <c r="E262" s="64" t="s">
        <v>321</v>
      </c>
      <c r="F262" s="64"/>
      <c r="G262" s="46" t="s">
        <v>27</v>
      </c>
      <c r="H262" s="46" t="s">
        <v>322</v>
      </c>
      <c r="I262" s="50">
        <v>10</v>
      </c>
      <c r="J262" s="49"/>
      <c r="K262" s="50">
        <f t="shared" si="23"/>
        <v>0</v>
      </c>
      <c r="L262" s="48">
        <f t="shared" si="29"/>
        <v>0</v>
      </c>
      <c r="M262" s="47"/>
      <c r="N262" s="46"/>
      <c r="O262" s="46"/>
      <c r="P262" s="46"/>
    </row>
    <row r="263" spans="1:16" ht="53.25" customHeight="1">
      <c r="A263" s="54">
        <f>IF(I263="","",COUNTA($I$14:I263))-1</f>
        <v>210</v>
      </c>
      <c r="B263" s="54" t="str">
        <f t="shared" si="27"/>
        <v>210.BV17</v>
      </c>
      <c r="C263" s="54" t="str">
        <f t="shared" si="28"/>
        <v>210.BV17</v>
      </c>
      <c r="D263" s="74" t="s">
        <v>1003</v>
      </c>
      <c r="E263" s="64" t="s">
        <v>323</v>
      </c>
      <c r="F263" s="64"/>
      <c r="G263" s="46" t="s">
        <v>27</v>
      </c>
      <c r="H263" s="46" t="s">
        <v>324</v>
      </c>
      <c r="I263" s="50">
        <v>570</v>
      </c>
      <c r="J263" s="49"/>
      <c r="K263" s="50">
        <f t="shared" si="23"/>
        <v>0</v>
      </c>
      <c r="L263" s="48">
        <f t="shared" si="29"/>
        <v>0</v>
      </c>
      <c r="M263" s="47"/>
      <c r="N263" s="46"/>
      <c r="O263" s="46"/>
      <c r="P263" s="46"/>
    </row>
    <row r="264" spans="1:16" ht="146.25" customHeight="1">
      <c r="A264" s="54">
        <f>IF(I264="","",COUNTA($I$14:I264))-1</f>
        <v>211</v>
      </c>
      <c r="B264" s="54" t="str">
        <f t="shared" si="27"/>
        <v>211.BV17</v>
      </c>
      <c r="C264" s="54" t="str">
        <f t="shared" si="28"/>
        <v>211.BV17</v>
      </c>
      <c r="D264" s="74" t="s">
        <v>1003</v>
      </c>
      <c r="E264" s="64" t="s">
        <v>1002</v>
      </c>
      <c r="F264" s="64"/>
      <c r="G264" s="46" t="s">
        <v>27</v>
      </c>
      <c r="H264" s="46" t="s">
        <v>324</v>
      </c>
      <c r="I264" s="50">
        <v>570</v>
      </c>
      <c r="J264" s="49"/>
      <c r="K264" s="50">
        <f t="shared" si="23"/>
        <v>0</v>
      </c>
      <c r="L264" s="48">
        <f t="shared" si="29"/>
        <v>0</v>
      </c>
      <c r="M264" s="62"/>
      <c r="N264" s="46"/>
      <c r="O264" s="46"/>
      <c r="P264" s="46"/>
    </row>
    <row r="265" spans="1:16">
      <c r="A265" s="54"/>
      <c r="B265" s="54"/>
      <c r="C265" s="54"/>
      <c r="D265" s="53" t="s">
        <v>1001</v>
      </c>
      <c r="E265" s="56" t="s">
        <v>1000</v>
      </c>
      <c r="F265" s="56"/>
      <c r="G265" s="46"/>
      <c r="H265" s="46"/>
      <c r="I265" s="50"/>
      <c r="J265" s="49"/>
      <c r="K265" s="50" t="str">
        <f t="shared" si="23"/>
        <v/>
      </c>
      <c r="L265" s="48" t="str">
        <f t="shared" si="29"/>
        <v/>
      </c>
      <c r="M265" s="47"/>
      <c r="N265" s="46"/>
      <c r="O265" s="46"/>
      <c r="P265" s="46"/>
    </row>
    <row r="266" spans="1:16" ht="53.25" customHeight="1">
      <c r="A266" s="54">
        <f>IF(I266="","",COUNTA($I$14:I266))-1</f>
        <v>212</v>
      </c>
      <c r="B266" s="54" t="str">
        <f t="shared" ref="B266:B290" si="30">IF(A266="","",CONCATENATE(A266,".BV17"))</f>
        <v>212.BV17</v>
      </c>
      <c r="C266" s="54" t="str">
        <f t="shared" ref="C266:C290" si="31">B266</f>
        <v>212.BV17</v>
      </c>
      <c r="D266" s="46" t="s">
        <v>999</v>
      </c>
      <c r="E266" s="64" t="s">
        <v>325</v>
      </c>
      <c r="F266" s="64"/>
      <c r="G266" s="46" t="s">
        <v>90</v>
      </c>
      <c r="H266" s="46" t="s">
        <v>326</v>
      </c>
      <c r="I266" s="50">
        <v>10</v>
      </c>
      <c r="J266" s="50"/>
      <c r="K266" s="50">
        <f t="shared" si="23"/>
        <v>0</v>
      </c>
      <c r="L266" s="48">
        <f t="shared" si="29"/>
        <v>0</v>
      </c>
      <c r="M266" s="47"/>
      <c r="N266" s="46"/>
      <c r="O266" s="64"/>
      <c r="P266" s="118"/>
    </row>
    <row r="267" spans="1:16" ht="53.25" customHeight="1">
      <c r="A267" s="54">
        <f>IF(I267="","",COUNTA($I$14:I267))-1</f>
        <v>213</v>
      </c>
      <c r="B267" s="54" t="str">
        <f t="shared" si="30"/>
        <v>213.BV17</v>
      </c>
      <c r="C267" s="54" t="str">
        <f t="shared" si="31"/>
        <v>213.BV17</v>
      </c>
      <c r="D267" s="46" t="s">
        <v>999</v>
      </c>
      <c r="E267" s="64" t="s">
        <v>327</v>
      </c>
      <c r="F267" s="64"/>
      <c r="G267" s="46" t="s">
        <v>27</v>
      </c>
      <c r="H267" s="46" t="s">
        <v>328</v>
      </c>
      <c r="I267" s="50">
        <v>250</v>
      </c>
      <c r="J267" s="49"/>
      <c r="K267" s="50">
        <f t="shared" si="23"/>
        <v>0</v>
      </c>
      <c r="L267" s="48">
        <f t="shared" si="29"/>
        <v>0</v>
      </c>
      <c r="M267" s="47"/>
      <c r="N267" s="46"/>
      <c r="O267" s="46"/>
      <c r="P267" s="46"/>
    </row>
    <row r="268" spans="1:16" ht="53.25" customHeight="1">
      <c r="A268" s="54">
        <f>IF(I268="","",COUNTA($I$14:I268))-1</f>
        <v>214</v>
      </c>
      <c r="B268" s="54" t="str">
        <f t="shared" si="30"/>
        <v>214.BV17</v>
      </c>
      <c r="C268" s="54" t="str">
        <f t="shared" si="31"/>
        <v>214.BV17</v>
      </c>
      <c r="D268" s="74" t="s">
        <v>998</v>
      </c>
      <c r="E268" s="64" t="s">
        <v>329</v>
      </c>
      <c r="F268" s="64"/>
      <c r="G268" s="46" t="s">
        <v>27</v>
      </c>
      <c r="H268" s="46" t="s">
        <v>330</v>
      </c>
      <c r="I268" s="50">
        <v>2</v>
      </c>
      <c r="J268" s="49"/>
      <c r="K268" s="50">
        <f t="shared" si="23"/>
        <v>0</v>
      </c>
      <c r="L268" s="48">
        <f t="shared" si="29"/>
        <v>0</v>
      </c>
      <c r="M268" s="136"/>
      <c r="N268" s="46"/>
      <c r="O268" s="46"/>
      <c r="P268" s="46"/>
    </row>
    <row r="269" spans="1:16" ht="53.25" customHeight="1">
      <c r="A269" s="54">
        <f>IF(I269="","",COUNTA($I$14:I269))-1</f>
        <v>215</v>
      </c>
      <c r="B269" s="54" t="str">
        <f t="shared" si="30"/>
        <v>215.BV17</v>
      </c>
      <c r="C269" s="54" t="str">
        <f t="shared" si="31"/>
        <v>215.BV17</v>
      </c>
      <c r="D269" s="61" t="s">
        <v>997</v>
      </c>
      <c r="E269" s="142" t="s">
        <v>331</v>
      </c>
      <c r="F269" s="142"/>
      <c r="G269" s="46" t="s">
        <v>27</v>
      </c>
      <c r="H269" s="46" t="s">
        <v>330</v>
      </c>
      <c r="I269" s="50">
        <v>3</v>
      </c>
      <c r="J269" s="49"/>
      <c r="K269" s="50">
        <f t="shared" si="23"/>
        <v>0</v>
      </c>
      <c r="L269" s="48">
        <f t="shared" si="29"/>
        <v>0</v>
      </c>
      <c r="M269" s="136"/>
      <c r="N269" s="46"/>
      <c r="O269" s="46"/>
      <c r="P269" s="46"/>
    </row>
    <row r="270" spans="1:16" ht="53.25" customHeight="1">
      <c r="A270" s="54">
        <f>IF(I270="","",COUNTA($I$14:I270))-1</f>
        <v>216</v>
      </c>
      <c r="B270" s="54" t="str">
        <f t="shared" si="30"/>
        <v>216.BV17</v>
      </c>
      <c r="C270" s="54" t="str">
        <f t="shared" si="31"/>
        <v>216.BV17</v>
      </c>
      <c r="D270" s="61" t="s">
        <v>997</v>
      </c>
      <c r="E270" s="49" t="s">
        <v>332</v>
      </c>
      <c r="F270" s="49"/>
      <c r="G270" s="46" t="s">
        <v>27</v>
      </c>
      <c r="H270" s="46" t="s">
        <v>330</v>
      </c>
      <c r="I270" s="50">
        <v>2</v>
      </c>
      <c r="J270" s="49"/>
      <c r="K270" s="50">
        <f t="shared" si="23"/>
        <v>0</v>
      </c>
      <c r="L270" s="48">
        <f t="shared" si="29"/>
        <v>0</v>
      </c>
      <c r="M270" s="136"/>
      <c r="N270" s="105"/>
      <c r="O270" s="46"/>
      <c r="P270" s="46"/>
    </row>
    <row r="271" spans="1:16" ht="53.25" customHeight="1">
      <c r="A271" s="54">
        <f>IF(I271="","",COUNTA($I$14:I271))-1</f>
        <v>217</v>
      </c>
      <c r="B271" s="54" t="str">
        <f t="shared" si="30"/>
        <v>217.BV17</v>
      </c>
      <c r="C271" s="54" t="str">
        <f t="shared" si="31"/>
        <v>217.BV17</v>
      </c>
      <c r="D271" s="61" t="s">
        <v>997</v>
      </c>
      <c r="E271" s="143" t="s">
        <v>333</v>
      </c>
      <c r="F271" s="143"/>
      <c r="G271" s="46" t="s">
        <v>27</v>
      </c>
      <c r="H271" s="46" t="s">
        <v>334</v>
      </c>
      <c r="I271" s="50">
        <v>2</v>
      </c>
      <c r="J271" s="49"/>
      <c r="K271" s="50">
        <f t="shared" si="23"/>
        <v>0</v>
      </c>
      <c r="L271" s="48">
        <f t="shared" si="29"/>
        <v>0</v>
      </c>
      <c r="M271" s="136"/>
      <c r="N271" s="105"/>
      <c r="O271" s="46"/>
      <c r="P271" s="46"/>
    </row>
    <row r="272" spans="1:16" ht="53.25" customHeight="1">
      <c r="A272" s="54">
        <f>IF(I272="","",COUNTA($I$14:I272))-1</f>
        <v>218</v>
      </c>
      <c r="B272" s="54" t="str">
        <f t="shared" si="30"/>
        <v>218.BV17</v>
      </c>
      <c r="C272" s="54" t="str">
        <f t="shared" si="31"/>
        <v>218.BV17</v>
      </c>
      <c r="D272" s="46" t="s">
        <v>997</v>
      </c>
      <c r="E272" s="64" t="s">
        <v>335</v>
      </c>
      <c r="F272" s="64"/>
      <c r="G272" s="46" t="s">
        <v>27</v>
      </c>
      <c r="H272" s="46" t="s">
        <v>336</v>
      </c>
      <c r="I272" s="50">
        <v>2</v>
      </c>
      <c r="J272" s="49"/>
      <c r="K272" s="50">
        <f t="shared" si="23"/>
        <v>0</v>
      </c>
      <c r="L272" s="48">
        <f t="shared" si="29"/>
        <v>0</v>
      </c>
      <c r="M272" s="47"/>
      <c r="N272" s="105"/>
      <c r="O272" s="46"/>
      <c r="P272" s="46"/>
    </row>
    <row r="273" spans="1:16" ht="53.25" customHeight="1">
      <c r="A273" s="54">
        <f>IF(I273="","",COUNTA($I$14:I273))-1</f>
        <v>219</v>
      </c>
      <c r="B273" s="54" t="str">
        <f t="shared" si="30"/>
        <v>219.BV17</v>
      </c>
      <c r="C273" s="54" t="str">
        <f t="shared" si="31"/>
        <v>219.BV17</v>
      </c>
      <c r="D273" s="46" t="s">
        <v>997</v>
      </c>
      <c r="E273" s="64" t="s">
        <v>337</v>
      </c>
      <c r="F273" s="64"/>
      <c r="G273" s="46" t="s">
        <v>27</v>
      </c>
      <c r="H273" s="46" t="s">
        <v>103</v>
      </c>
      <c r="I273" s="50">
        <v>1</v>
      </c>
      <c r="J273" s="49"/>
      <c r="K273" s="50">
        <f t="shared" si="23"/>
        <v>0</v>
      </c>
      <c r="L273" s="48">
        <f t="shared" si="29"/>
        <v>0</v>
      </c>
      <c r="M273" s="47"/>
      <c r="N273" s="105"/>
      <c r="O273" s="46"/>
      <c r="P273" s="46"/>
    </row>
    <row r="274" spans="1:16" ht="53.25" customHeight="1">
      <c r="A274" s="54">
        <f>IF(I274="","",COUNTA($I$14:I274))-1</f>
        <v>220</v>
      </c>
      <c r="B274" s="54" t="str">
        <f t="shared" si="30"/>
        <v>220.BV17</v>
      </c>
      <c r="C274" s="54" t="str">
        <f t="shared" si="31"/>
        <v>220.BV17</v>
      </c>
      <c r="D274" s="46" t="s">
        <v>996</v>
      </c>
      <c r="E274" s="64" t="s">
        <v>338</v>
      </c>
      <c r="F274" s="64"/>
      <c r="G274" s="46" t="s">
        <v>27</v>
      </c>
      <c r="H274" s="46" t="s">
        <v>336</v>
      </c>
      <c r="I274" s="50">
        <v>2</v>
      </c>
      <c r="J274" s="49"/>
      <c r="K274" s="50">
        <f t="shared" si="23"/>
        <v>0</v>
      </c>
      <c r="L274" s="48">
        <f t="shared" si="29"/>
        <v>0</v>
      </c>
      <c r="M274" s="47"/>
      <c r="N274" s="46"/>
      <c r="O274" s="46"/>
      <c r="P274" s="46"/>
    </row>
    <row r="275" spans="1:16" ht="53.25" customHeight="1">
      <c r="A275" s="54">
        <f>IF(I275="","",COUNTA($I$14:I275))-1</f>
        <v>221</v>
      </c>
      <c r="B275" s="54" t="str">
        <f t="shared" si="30"/>
        <v>221.BV17</v>
      </c>
      <c r="C275" s="54" t="str">
        <f t="shared" si="31"/>
        <v>221.BV17</v>
      </c>
      <c r="D275" s="46" t="s">
        <v>996</v>
      </c>
      <c r="E275" s="64" t="s">
        <v>339</v>
      </c>
      <c r="F275" s="64"/>
      <c r="G275" s="46" t="s">
        <v>27</v>
      </c>
      <c r="H275" s="46" t="s">
        <v>336</v>
      </c>
      <c r="I275" s="50">
        <v>1</v>
      </c>
      <c r="J275" s="49"/>
      <c r="K275" s="50">
        <f t="shared" si="23"/>
        <v>0</v>
      </c>
      <c r="L275" s="48">
        <f t="shared" si="29"/>
        <v>0</v>
      </c>
      <c r="M275" s="47"/>
      <c r="N275" s="46"/>
      <c r="O275" s="46"/>
      <c r="P275" s="46"/>
    </row>
    <row r="276" spans="1:16" ht="53.25" customHeight="1">
      <c r="A276" s="54">
        <f>IF(I276="","",COUNTA($I$14:I276))-1</f>
        <v>222</v>
      </c>
      <c r="B276" s="54" t="str">
        <f t="shared" si="30"/>
        <v>222.BV17</v>
      </c>
      <c r="C276" s="54" t="str">
        <f t="shared" si="31"/>
        <v>222.BV17</v>
      </c>
      <c r="D276" s="46" t="s">
        <v>996</v>
      </c>
      <c r="E276" s="64" t="s">
        <v>340</v>
      </c>
      <c r="F276" s="64"/>
      <c r="G276" s="46" t="s">
        <v>27</v>
      </c>
      <c r="H276" s="46" t="s">
        <v>308</v>
      </c>
      <c r="I276" s="50">
        <v>1</v>
      </c>
      <c r="J276" s="49"/>
      <c r="K276" s="50">
        <f t="shared" si="23"/>
        <v>0</v>
      </c>
      <c r="L276" s="48">
        <f t="shared" si="29"/>
        <v>0</v>
      </c>
      <c r="M276" s="47"/>
      <c r="N276" s="46"/>
      <c r="O276" s="46"/>
      <c r="P276" s="46"/>
    </row>
    <row r="277" spans="1:16" ht="53.25" customHeight="1">
      <c r="A277" s="54">
        <f>IF(I277="","",COUNTA($I$14:I277))-1</f>
        <v>223</v>
      </c>
      <c r="B277" s="54" t="str">
        <f t="shared" si="30"/>
        <v>223.BV17</v>
      </c>
      <c r="C277" s="54" t="str">
        <f t="shared" si="31"/>
        <v>223.BV17</v>
      </c>
      <c r="D277" s="46" t="s">
        <v>995</v>
      </c>
      <c r="E277" s="64" t="s">
        <v>341</v>
      </c>
      <c r="F277" s="64"/>
      <c r="G277" s="46" t="s">
        <v>27</v>
      </c>
      <c r="H277" s="46" t="s">
        <v>342</v>
      </c>
      <c r="I277" s="50">
        <v>2</v>
      </c>
      <c r="J277" s="49"/>
      <c r="K277" s="50">
        <f t="shared" si="23"/>
        <v>0</v>
      </c>
      <c r="L277" s="48">
        <f t="shared" si="29"/>
        <v>0</v>
      </c>
      <c r="M277" s="47"/>
      <c r="N277" s="46"/>
      <c r="O277" s="46"/>
      <c r="P277" s="46"/>
    </row>
    <row r="278" spans="1:16" ht="53.25" customHeight="1">
      <c r="A278" s="54">
        <f>IF(I278="","",COUNTA($I$14:I278))-1</f>
        <v>224</v>
      </c>
      <c r="B278" s="54" t="str">
        <f t="shared" si="30"/>
        <v>224.BV17</v>
      </c>
      <c r="C278" s="54" t="str">
        <f t="shared" si="31"/>
        <v>224.BV17</v>
      </c>
      <c r="D278" s="46" t="s">
        <v>995</v>
      </c>
      <c r="E278" s="64" t="s">
        <v>343</v>
      </c>
      <c r="F278" s="64"/>
      <c r="G278" s="46" t="s">
        <v>27</v>
      </c>
      <c r="H278" s="46" t="s">
        <v>252</v>
      </c>
      <c r="I278" s="50">
        <v>2</v>
      </c>
      <c r="J278" s="49"/>
      <c r="K278" s="50">
        <f t="shared" si="23"/>
        <v>0</v>
      </c>
      <c r="L278" s="48">
        <f t="shared" si="29"/>
        <v>0</v>
      </c>
      <c r="M278" s="47"/>
      <c r="N278" s="46"/>
      <c r="O278" s="46"/>
      <c r="P278" s="46"/>
    </row>
    <row r="279" spans="1:16" ht="53.25" customHeight="1">
      <c r="A279" s="54">
        <f>IF(I279="","",COUNTA($I$14:I279))-1</f>
        <v>225</v>
      </c>
      <c r="B279" s="54" t="str">
        <f t="shared" si="30"/>
        <v>225.BV17</v>
      </c>
      <c r="C279" s="54" t="str">
        <f t="shared" si="31"/>
        <v>225.BV17</v>
      </c>
      <c r="D279" s="46" t="s">
        <v>987</v>
      </c>
      <c r="E279" s="64" t="s">
        <v>344</v>
      </c>
      <c r="F279" s="64"/>
      <c r="G279" s="46" t="s">
        <v>27</v>
      </c>
      <c r="H279" s="46" t="s">
        <v>252</v>
      </c>
      <c r="I279" s="50">
        <v>2</v>
      </c>
      <c r="J279" s="192"/>
      <c r="K279" s="50">
        <f t="shared" si="23"/>
        <v>0</v>
      </c>
      <c r="L279" s="48">
        <f t="shared" si="29"/>
        <v>0</v>
      </c>
      <c r="M279" s="47"/>
      <c r="N279" s="46"/>
      <c r="O279" s="46"/>
      <c r="P279" s="46"/>
    </row>
    <row r="280" spans="1:16" ht="53.25" customHeight="1">
      <c r="A280" s="54">
        <f>IF(I280="","",COUNTA($I$14:I280))-1</f>
        <v>226</v>
      </c>
      <c r="B280" s="54" t="str">
        <f t="shared" si="30"/>
        <v>226.BV17</v>
      </c>
      <c r="C280" s="54" t="str">
        <f t="shared" si="31"/>
        <v>226.BV17</v>
      </c>
      <c r="D280" s="46" t="s">
        <v>987</v>
      </c>
      <c r="E280" s="64" t="s">
        <v>345</v>
      </c>
      <c r="F280" s="64"/>
      <c r="G280" s="46" t="s">
        <v>27</v>
      </c>
      <c r="H280" s="46" t="s">
        <v>252</v>
      </c>
      <c r="I280" s="50">
        <v>2</v>
      </c>
      <c r="J280" s="192"/>
      <c r="K280" s="50">
        <f t="shared" si="23"/>
        <v>0</v>
      </c>
      <c r="L280" s="48">
        <f t="shared" si="29"/>
        <v>0</v>
      </c>
      <c r="M280" s="47"/>
      <c r="N280" s="46"/>
      <c r="O280" s="46"/>
      <c r="P280" s="46"/>
    </row>
    <row r="281" spans="1:16" ht="53.25" customHeight="1">
      <c r="A281" s="54">
        <f>IF(I281="","",COUNTA($I$14:I281))-1</f>
        <v>227</v>
      </c>
      <c r="B281" s="54" t="str">
        <f t="shared" si="30"/>
        <v>227.BV17</v>
      </c>
      <c r="C281" s="54" t="str">
        <f t="shared" si="31"/>
        <v>227.BV17</v>
      </c>
      <c r="D281" s="46" t="s">
        <v>987</v>
      </c>
      <c r="E281" s="64" t="s">
        <v>346</v>
      </c>
      <c r="F281" s="64"/>
      <c r="G281" s="46" t="s">
        <v>27</v>
      </c>
      <c r="H281" s="46" t="s">
        <v>103</v>
      </c>
      <c r="I281" s="50">
        <v>2</v>
      </c>
      <c r="J281" s="49"/>
      <c r="K281" s="50">
        <f t="shared" si="23"/>
        <v>0</v>
      </c>
      <c r="L281" s="48">
        <f t="shared" si="29"/>
        <v>0</v>
      </c>
      <c r="M281" s="47"/>
      <c r="N281" s="46"/>
      <c r="O281" s="46"/>
      <c r="P281" s="46"/>
    </row>
    <row r="282" spans="1:16" ht="53.25" customHeight="1">
      <c r="A282" s="54">
        <f>IF(I282="","",COUNTA($I$14:I282))-1</f>
        <v>228</v>
      </c>
      <c r="B282" s="54" t="str">
        <f t="shared" si="30"/>
        <v>228.BV17</v>
      </c>
      <c r="C282" s="54" t="str">
        <f t="shared" si="31"/>
        <v>228.BV17</v>
      </c>
      <c r="D282" s="46" t="s">
        <v>987</v>
      </c>
      <c r="E282" s="64" t="s">
        <v>347</v>
      </c>
      <c r="F282" s="64"/>
      <c r="G282" s="46" t="s">
        <v>27</v>
      </c>
      <c r="H282" s="46" t="s">
        <v>252</v>
      </c>
      <c r="I282" s="50">
        <v>2</v>
      </c>
      <c r="J282" s="49"/>
      <c r="K282" s="50">
        <f t="shared" si="23"/>
        <v>0</v>
      </c>
      <c r="L282" s="48">
        <f t="shared" si="29"/>
        <v>0</v>
      </c>
      <c r="M282" s="47"/>
      <c r="N282" s="46"/>
      <c r="O282" s="46"/>
      <c r="P282" s="46"/>
    </row>
    <row r="283" spans="1:16" ht="53.25" customHeight="1">
      <c r="A283" s="54">
        <f>IF(I283="","",COUNTA($I$14:I283))-1</f>
        <v>229</v>
      </c>
      <c r="B283" s="54" t="str">
        <f t="shared" si="30"/>
        <v>229.BV17</v>
      </c>
      <c r="C283" s="54" t="str">
        <f t="shared" si="31"/>
        <v>229.BV17</v>
      </c>
      <c r="D283" s="46" t="s">
        <v>987</v>
      </c>
      <c r="E283" s="64" t="s">
        <v>348</v>
      </c>
      <c r="F283" s="64"/>
      <c r="G283" s="46" t="s">
        <v>27</v>
      </c>
      <c r="H283" s="46" t="s">
        <v>252</v>
      </c>
      <c r="I283" s="50">
        <v>2</v>
      </c>
      <c r="J283" s="49"/>
      <c r="K283" s="50">
        <f t="shared" si="23"/>
        <v>0</v>
      </c>
      <c r="L283" s="48">
        <f t="shared" si="29"/>
        <v>0</v>
      </c>
      <c r="M283" s="47"/>
      <c r="N283" s="46"/>
      <c r="O283" s="46"/>
      <c r="P283" s="46"/>
    </row>
    <row r="284" spans="1:16" ht="53.25" customHeight="1">
      <c r="A284" s="54">
        <f>IF(I284="","",COUNTA($I$14:I284))-1</f>
        <v>230</v>
      </c>
      <c r="B284" s="54" t="str">
        <f t="shared" si="30"/>
        <v>230.BV17</v>
      </c>
      <c r="C284" s="54" t="str">
        <f t="shared" si="31"/>
        <v>230.BV17</v>
      </c>
      <c r="D284" s="46" t="s">
        <v>987</v>
      </c>
      <c r="E284" s="64" t="s">
        <v>349</v>
      </c>
      <c r="F284" s="64"/>
      <c r="G284" s="46" t="s">
        <v>27</v>
      </c>
      <c r="H284" s="46" t="s">
        <v>252</v>
      </c>
      <c r="I284" s="50">
        <v>2</v>
      </c>
      <c r="J284" s="49"/>
      <c r="K284" s="50">
        <f t="shared" si="23"/>
        <v>0</v>
      </c>
      <c r="L284" s="48">
        <f t="shared" si="29"/>
        <v>0</v>
      </c>
      <c r="M284" s="47"/>
      <c r="N284" s="46"/>
      <c r="O284" s="46"/>
      <c r="P284" s="46"/>
    </row>
    <row r="285" spans="1:16" ht="53.25" customHeight="1">
      <c r="A285" s="54">
        <f>IF(I285="","",COUNTA($I$14:I285))-1</f>
        <v>231</v>
      </c>
      <c r="B285" s="54" t="str">
        <f t="shared" si="30"/>
        <v>231.BV17</v>
      </c>
      <c r="C285" s="54" t="str">
        <f t="shared" si="31"/>
        <v>231.BV17</v>
      </c>
      <c r="D285" s="74" t="s">
        <v>983</v>
      </c>
      <c r="E285" s="64" t="s">
        <v>350</v>
      </c>
      <c r="F285" s="64"/>
      <c r="G285" s="46" t="s">
        <v>27</v>
      </c>
      <c r="H285" s="46" t="s">
        <v>252</v>
      </c>
      <c r="I285" s="50">
        <v>2</v>
      </c>
      <c r="J285" s="49"/>
      <c r="K285" s="50">
        <f t="shared" si="23"/>
        <v>0</v>
      </c>
      <c r="L285" s="48">
        <f t="shared" si="29"/>
        <v>0</v>
      </c>
      <c r="M285" s="47"/>
      <c r="N285" s="46"/>
      <c r="O285" s="46"/>
      <c r="P285" s="46"/>
    </row>
    <row r="286" spans="1:16" ht="53.25" customHeight="1">
      <c r="A286" s="54">
        <f>IF(I286="","",COUNTA($I$14:I286))-1</f>
        <v>232</v>
      </c>
      <c r="B286" s="54" t="str">
        <f t="shared" si="30"/>
        <v>232.BV17</v>
      </c>
      <c r="C286" s="54" t="str">
        <f t="shared" si="31"/>
        <v>232.BV17</v>
      </c>
      <c r="D286" s="46" t="s">
        <v>994</v>
      </c>
      <c r="E286" s="64" t="s">
        <v>351</v>
      </c>
      <c r="F286" s="64"/>
      <c r="G286" s="46" t="s">
        <v>27</v>
      </c>
      <c r="H286" s="46" t="s">
        <v>336</v>
      </c>
      <c r="I286" s="50">
        <v>2</v>
      </c>
      <c r="J286" s="49"/>
      <c r="K286" s="50">
        <f t="shared" si="23"/>
        <v>0</v>
      </c>
      <c r="L286" s="48">
        <f t="shared" si="29"/>
        <v>0</v>
      </c>
      <c r="M286" s="47"/>
      <c r="N286" s="46"/>
      <c r="O286" s="46"/>
      <c r="P286" s="46"/>
    </row>
    <row r="287" spans="1:16" ht="53.25" customHeight="1">
      <c r="A287" s="54">
        <f>IF(I287="","",COUNTA($I$14:I287))-1</f>
        <v>233</v>
      </c>
      <c r="B287" s="54" t="str">
        <f t="shared" si="30"/>
        <v>233.BV17</v>
      </c>
      <c r="C287" s="54" t="str">
        <f t="shared" si="31"/>
        <v>233.BV17</v>
      </c>
      <c r="D287" s="46" t="s">
        <v>994</v>
      </c>
      <c r="E287" s="64" t="s">
        <v>352</v>
      </c>
      <c r="F287" s="64"/>
      <c r="G287" s="46" t="s">
        <v>27</v>
      </c>
      <c r="H287" s="46" t="s">
        <v>336</v>
      </c>
      <c r="I287" s="50">
        <v>1</v>
      </c>
      <c r="J287" s="49"/>
      <c r="K287" s="50">
        <f t="shared" si="23"/>
        <v>0</v>
      </c>
      <c r="L287" s="48">
        <f t="shared" si="29"/>
        <v>0</v>
      </c>
      <c r="M287" s="47"/>
      <c r="N287" s="46"/>
      <c r="O287" s="46"/>
      <c r="P287" s="46"/>
    </row>
    <row r="288" spans="1:16" ht="53.25" customHeight="1">
      <c r="A288" s="54">
        <f>IF(I288="","",COUNTA($I$14:I288))-1</f>
        <v>234</v>
      </c>
      <c r="B288" s="54" t="str">
        <f t="shared" si="30"/>
        <v>234.BV17</v>
      </c>
      <c r="C288" s="54" t="str">
        <f t="shared" si="31"/>
        <v>234.BV17</v>
      </c>
      <c r="D288" s="46" t="s">
        <v>987</v>
      </c>
      <c r="E288" s="64" t="s">
        <v>353</v>
      </c>
      <c r="F288" s="64"/>
      <c r="G288" s="46" t="s">
        <v>27</v>
      </c>
      <c r="H288" s="46" t="s">
        <v>336</v>
      </c>
      <c r="I288" s="50">
        <v>1</v>
      </c>
      <c r="J288" s="49"/>
      <c r="K288" s="50">
        <f t="shared" si="23"/>
        <v>0</v>
      </c>
      <c r="L288" s="48">
        <f t="shared" si="29"/>
        <v>0</v>
      </c>
      <c r="M288" s="47"/>
      <c r="N288" s="46"/>
      <c r="O288" s="46"/>
      <c r="P288" s="46"/>
    </row>
    <row r="289" spans="1:16" ht="53.25" customHeight="1">
      <c r="A289" s="54">
        <f>IF(I289="","",COUNTA($I$14:I289))-1</f>
        <v>235</v>
      </c>
      <c r="B289" s="54" t="str">
        <f t="shared" si="30"/>
        <v>235.BV17</v>
      </c>
      <c r="C289" s="54" t="str">
        <f t="shared" si="31"/>
        <v>235.BV17</v>
      </c>
      <c r="D289" s="46" t="s">
        <v>987</v>
      </c>
      <c r="E289" s="64" t="s">
        <v>354</v>
      </c>
      <c r="F289" s="64"/>
      <c r="G289" s="46" t="s">
        <v>27</v>
      </c>
      <c r="H289" s="46" t="s">
        <v>336</v>
      </c>
      <c r="I289" s="50">
        <v>1</v>
      </c>
      <c r="J289" s="49"/>
      <c r="K289" s="50">
        <f t="shared" si="23"/>
        <v>0</v>
      </c>
      <c r="L289" s="48">
        <f t="shared" si="29"/>
        <v>0</v>
      </c>
      <c r="M289" s="47"/>
      <c r="N289" s="46"/>
      <c r="O289" s="46"/>
      <c r="P289" s="46"/>
    </row>
    <row r="290" spans="1:16" ht="53.25" customHeight="1">
      <c r="A290" s="54">
        <f>IF(I290="","",COUNTA($I$14:I290))-1</f>
        <v>236</v>
      </c>
      <c r="B290" s="54" t="str">
        <f t="shared" si="30"/>
        <v>236.BV17</v>
      </c>
      <c r="C290" s="54" t="str">
        <f t="shared" si="31"/>
        <v>236.BV17</v>
      </c>
      <c r="D290" s="46" t="s">
        <v>987</v>
      </c>
      <c r="E290" s="64" t="s">
        <v>355</v>
      </c>
      <c r="F290" s="64"/>
      <c r="G290" s="46" t="s">
        <v>27</v>
      </c>
      <c r="H290" s="46" t="s">
        <v>336</v>
      </c>
      <c r="I290" s="50">
        <v>2</v>
      </c>
      <c r="J290" s="49"/>
      <c r="K290" s="50">
        <f t="shared" ref="K290:K353" si="32">IF(I290="","",J290*I290)</f>
        <v>0</v>
      </c>
      <c r="L290" s="48">
        <f t="shared" si="29"/>
        <v>0</v>
      </c>
      <c r="M290" s="47"/>
      <c r="N290" s="46"/>
      <c r="O290" s="46"/>
      <c r="P290" s="46"/>
    </row>
    <row r="291" spans="1:16">
      <c r="A291" s="54"/>
      <c r="B291" s="54"/>
      <c r="C291" s="54"/>
      <c r="D291" s="46"/>
      <c r="E291" s="56"/>
      <c r="F291" s="56"/>
      <c r="G291" s="46"/>
      <c r="H291" s="46"/>
      <c r="I291" s="55"/>
      <c r="J291" s="49"/>
      <c r="K291" s="50" t="str">
        <f t="shared" si="32"/>
        <v/>
      </c>
      <c r="L291" s="48"/>
      <c r="M291" s="47"/>
      <c r="N291" s="46"/>
      <c r="O291" s="46"/>
      <c r="P291" s="46"/>
    </row>
    <row r="292" spans="1:16" ht="53.25" customHeight="1">
      <c r="A292" s="54">
        <f>IF(I292="","",COUNTA($I$14:I292))-1</f>
        <v>237</v>
      </c>
      <c r="B292" s="54" t="str">
        <f>IF(A292="","",CONCATENATE(A292,".BV17"))</f>
        <v>237.BV17</v>
      </c>
      <c r="C292" s="54" t="str">
        <f>B292</f>
        <v>237.BV17</v>
      </c>
      <c r="D292" s="46" t="s">
        <v>982</v>
      </c>
      <c r="E292" s="64" t="s">
        <v>993</v>
      </c>
      <c r="F292" s="64"/>
      <c r="G292" s="46" t="s">
        <v>27</v>
      </c>
      <c r="H292" s="46" t="s">
        <v>991</v>
      </c>
      <c r="I292" s="50">
        <v>2</v>
      </c>
      <c r="J292" s="144"/>
      <c r="K292" s="50">
        <f t="shared" si="32"/>
        <v>0</v>
      </c>
      <c r="L292" s="48">
        <f>K292</f>
        <v>0</v>
      </c>
      <c r="M292" s="64"/>
      <c r="N292" s="46"/>
      <c r="O292" s="64"/>
      <c r="P292" s="46"/>
    </row>
    <row r="293" spans="1:16" ht="53.25" customHeight="1">
      <c r="A293" s="54">
        <f>IF(I293="","",COUNTA($I$14:I293))-1</f>
        <v>238</v>
      </c>
      <c r="B293" s="54" t="str">
        <f>IF(A293="","",CONCATENATE(A293,".BV17"))</f>
        <v>238.BV17</v>
      </c>
      <c r="C293" s="54" t="str">
        <f>B293</f>
        <v>238.BV17</v>
      </c>
      <c r="D293" s="46" t="s">
        <v>982</v>
      </c>
      <c r="E293" s="64" t="s">
        <v>992</v>
      </c>
      <c r="F293" s="64"/>
      <c r="G293" s="46" t="s">
        <v>27</v>
      </c>
      <c r="H293" s="46" t="s">
        <v>991</v>
      </c>
      <c r="I293" s="50">
        <v>2</v>
      </c>
      <c r="J293" s="144"/>
      <c r="K293" s="50">
        <f t="shared" si="32"/>
        <v>0</v>
      </c>
      <c r="L293" s="48">
        <f>K293</f>
        <v>0</v>
      </c>
      <c r="M293" s="145"/>
      <c r="N293" s="46"/>
      <c r="O293" s="64"/>
      <c r="P293" s="46"/>
    </row>
    <row r="294" spans="1:16" ht="53.25" customHeight="1">
      <c r="A294" s="54">
        <f>IF(I294="","",COUNTA($I$14:I294))-1</f>
        <v>239</v>
      </c>
      <c r="B294" s="54" t="str">
        <f>IF(A294="","",CONCATENATE(A294,".BV17"))</f>
        <v>239.BV17</v>
      </c>
      <c r="C294" s="54" t="str">
        <f>B294</f>
        <v>239.BV17</v>
      </c>
      <c r="D294" s="46" t="s">
        <v>982</v>
      </c>
      <c r="E294" s="56" t="s">
        <v>356</v>
      </c>
      <c r="F294" s="56"/>
      <c r="G294" s="46" t="s">
        <v>990</v>
      </c>
      <c r="H294" s="46" t="s">
        <v>91</v>
      </c>
      <c r="I294" s="50">
        <v>1</v>
      </c>
      <c r="J294" s="49"/>
      <c r="K294" s="50">
        <f t="shared" si="32"/>
        <v>0</v>
      </c>
      <c r="L294" s="48">
        <f>K294</f>
        <v>0</v>
      </c>
      <c r="M294" s="47"/>
      <c r="N294" s="46"/>
      <c r="O294" s="46"/>
      <c r="P294" s="46"/>
    </row>
    <row r="295" spans="1:16" ht="53.25" customHeight="1">
      <c r="A295" s="54">
        <f>IF(I295="","",COUNTA($I$14:I295))-1</f>
        <v>240</v>
      </c>
      <c r="B295" s="54" t="str">
        <f>IF(A295="","",CONCATENATE(A295,".BV17"))</f>
        <v>240.BV17</v>
      </c>
      <c r="C295" s="54" t="str">
        <f>B295</f>
        <v>240.BV17</v>
      </c>
      <c r="D295" s="46" t="s">
        <v>982</v>
      </c>
      <c r="E295" s="64" t="s">
        <v>357</v>
      </c>
      <c r="F295" s="64"/>
      <c r="G295" s="46" t="s">
        <v>990</v>
      </c>
      <c r="H295" s="46" t="s">
        <v>358</v>
      </c>
      <c r="I295" s="50">
        <v>1</v>
      </c>
      <c r="J295" s="49"/>
      <c r="K295" s="50">
        <f t="shared" si="32"/>
        <v>0</v>
      </c>
      <c r="L295" s="48">
        <f>K295</f>
        <v>0</v>
      </c>
      <c r="M295" s="47"/>
      <c r="N295" s="46"/>
      <c r="O295" s="46"/>
      <c r="P295" s="46"/>
    </row>
    <row r="296" spans="1:16" ht="53.25" customHeight="1">
      <c r="A296" s="54">
        <f>IF(I296="","",COUNTA($I$14:I296))-1</f>
        <v>241</v>
      </c>
      <c r="B296" s="54" t="str">
        <f>IF(A296="","",CONCATENATE(A296,".BV17"))</f>
        <v>241.BV17</v>
      </c>
      <c r="C296" s="54" t="str">
        <f>B296</f>
        <v>241.BV17</v>
      </c>
      <c r="D296" s="46" t="s">
        <v>982</v>
      </c>
      <c r="E296" s="64" t="s">
        <v>359</v>
      </c>
      <c r="F296" s="64"/>
      <c r="G296" s="46" t="s">
        <v>990</v>
      </c>
      <c r="H296" s="46" t="s">
        <v>358</v>
      </c>
      <c r="I296" s="50">
        <v>2</v>
      </c>
      <c r="J296" s="49"/>
      <c r="K296" s="50">
        <f t="shared" si="32"/>
        <v>0</v>
      </c>
      <c r="L296" s="48">
        <f>K296</f>
        <v>0</v>
      </c>
      <c r="M296" s="47"/>
      <c r="N296" s="46"/>
      <c r="O296" s="46"/>
      <c r="P296" s="46"/>
    </row>
    <row r="297" spans="1:16">
      <c r="A297" s="54"/>
      <c r="B297" s="54"/>
      <c r="C297" s="54"/>
      <c r="D297" s="53" t="s">
        <v>989</v>
      </c>
      <c r="E297" s="63" t="s">
        <v>12</v>
      </c>
      <c r="F297" s="63"/>
      <c r="G297" s="46"/>
      <c r="H297" s="46"/>
      <c r="I297" s="50"/>
      <c r="J297" s="49"/>
      <c r="K297" s="50" t="str">
        <f t="shared" si="32"/>
        <v/>
      </c>
      <c r="L297" s="50"/>
      <c r="M297" s="47"/>
      <c r="N297" s="46"/>
      <c r="O297" s="46"/>
      <c r="P297" s="46"/>
    </row>
    <row r="298" spans="1:16" ht="53.25" customHeight="1">
      <c r="A298" s="54">
        <f>IF(I298="","",COUNTA($I$14:I298))-1</f>
        <v>242</v>
      </c>
      <c r="B298" s="54" t="str">
        <f t="shared" ref="B298:B310" si="33">IF(A298="","",CONCATENATE(A298,".BV17"))</f>
        <v>242.BV17</v>
      </c>
      <c r="C298" s="54" t="str">
        <f t="shared" ref="C298:C310" si="34">B298</f>
        <v>242.BV17</v>
      </c>
      <c r="D298" s="46" t="s">
        <v>988</v>
      </c>
      <c r="E298" s="64" t="s">
        <v>360</v>
      </c>
      <c r="F298" s="64"/>
      <c r="G298" s="46" t="s">
        <v>27</v>
      </c>
      <c r="H298" s="46" t="s">
        <v>361</v>
      </c>
      <c r="I298" s="50">
        <v>5</v>
      </c>
      <c r="J298" s="49"/>
      <c r="K298" s="50">
        <f t="shared" si="32"/>
        <v>0</v>
      </c>
      <c r="L298" s="48">
        <f t="shared" ref="L298:L329" si="35">K298</f>
        <v>0</v>
      </c>
      <c r="M298" s="62"/>
      <c r="N298" s="129"/>
      <c r="O298" s="46"/>
      <c r="P298" s="46"/>
    </row>
    <row r="299" spans="1:16" ht="53.25" customHeight="1">
      <c r="A299" s="54">
        <f>IF(I299="","",COUNTA($I$14:I299))-1</f>
        <v>243</v>
      </c>
      <c r="B299" s="54" t="str">
        <f t="shared" si="33"/>
        <v>243.BV17</v>
      </c>
      <c r="C299" s="54" t="str">
        <f t="shared" si="34"/>
        <v>243.BV17</v>
      </c>
      <c r="D299" s="46" t="s">
        <v>988</v>
      </c>
      <c r="E299" s="64" t="s">
        <v>362</v>
      </c>
      <c r="F299" s="64"/>
      <c r="G299" s="46" t="s">
        <v>27</v>
      </c>
      <c r="H299" s="46" t="s">
        <v>361</v>
      </c>
      <c r="I299" s="50">
        <v>8</v>
      </c>
      <c r="J299" s="49"/>
      <c r="K299" s="50">
        <f t="shared" si="32"/>
        <v>0</v>
      </c>
      <c r="L299" s="48">
        <f t="shared" si="35"/>
        <v>0</v>
      </c>
      <c r="M299" s="47"/>
      <c r="N299" s="129"/>
      <c r="O299" s="46"/>
      <c r="P299" s="46"/>
    </row>
    <row r="300" spans="1:16" ht="53.25" customHeight="1">
      <c r="A300" s="54">
        <f>IF(I300="","",COUNTA($I$14:I300))-1</f>
        <v>244</v>
      </c>
      <c r="B300" s="54" t="str">
        <f t="shared" si="33"/>
        <v>244.BV17</v>
      </c>
      <c r="C300" s="54" t="str">
        <f t="shared" si="34"/>
        <v>244.BV17</v>
      </c>
      <c r="D300" s="46" t="s">
        <v>987</v>
      </c>
      <c r="E300" s="64" t="s">
        <v>363</v>
      </c>
      <c r="F300" s="64"/>
      <c r="G300" s="46" t="s">
        <v>27</v>
      </c>
      <c r="H300" s="46" t="s">
        <v>361</v>
      </c>
      <c r="I300" s="50">
        <v>3</v>
      </c>
      <c r="J300" s="49"/>
      <c r="K300" s="50">
        <f t="shared" si="32"/>
        <v>0</v>
      </c>
      <c r="L300" s="48">
        <f t="shared" si="35"/>
        <v>0</v>
      </c>
      <c r="M300" s="47"/>
      <c r="N300" s="46"/>
      <c r="O300" s="46"/>
      <c r="P300" s="46"/>
    </row>
    <row r="301" spans="1:16" ht="53.25" customHeight="1">
      <c r="A301" s="54">
        <f>IF(I301="","",COUNTA($I$14:I301))-1</f>
        <v>245</v>
      </c>
      <c r="B301" s="54" t="str">
        <f t="shared" si="33"/>
        <v>245.BV17</v>
      </c>
      <c r="C301" s="54" t="str">
        <f t="shared" si="34"/>
        <v>245.BV17</v>
      </c>
      <c r="D301" s="46" t="s">
        <v>986</v>
      </c>
      <c r="E301" s="64" t="s">
        <v>364</v>
      </c>
      <c r="F301" s="64"/>
      <c r="G301" s="46" t="s">
        <v>27</v>
      </c>
      <c r="H301" s="46" t="s">
        <v>361</v>
      </c>
      <c r="I301" s="50">
        <v>10</v>
      </c>
      <c r="J301" s="49"/>
      <c r="K301" s="50">
        <f t="shared" si="32"/>
        <v>0</v>
      </c>
      <c r="L301" s="48">
        <f t="shared" si="35"/>
        <v>0</v>
      </c>
      <c r="M301" s="64"/>
      <c r="N301" s="61"/>
      <c r="O301" s="46"/>
      <c r="P301" s="46"/>
    </row>
    <row r="302" spans="1:16" ht="53.25" customHeight="1">
      <c r="A302" s="54">
        <f>IF(I302="","",COUNTA($I$14:I302))-1</f>
        <v>246</v>
      </c>
      <c r="B302" s="54" t="str">
        <f t="shared" si="33"/>
        <v>246.BV17</v>
      </c>
      <c r="C302" s="54" t="str">
        <f t="shared" si="34"/>
        <v>246.BV17</v>
      </c>
      <c r="D302" s="46" t="s">
        <v>984</v>
      </c>
      <c r="E302" s="64" t="s">
        <v>985</v>
      </c>
      <c r="F302" s="64"/>
      <c r="G302" s="46" t="s">
        <v>90</v>
      </c>
      <c r="H302" s="46" t="s">
        <v>365</v>
      </c>
      <c r="I302" s="50">
        <v>2</v>
      </c>
      <c r="J302" s="49"/>
      <c r="K302" s="50">
        <f t="shared" si="32"/>
        <v>0</v>
      </c>
      <c r="L302" s="48">
        <f t="shared" si="35"/>
        <v>0</v>
      </c>
      <c r="M302" s="47"/>
      <c r="N302" s="46"/>
      <c r="O302" s="46"/>
      <c r="P302" s="46"/>
    </row>
    <row r="303" spans="1:16" ht="53.25" customHeight="1">
      <c r="A303" s="54">
        <f>IF(I303="","",COUNTA($I$14:I303))-1</f>
        <v>247</v>
      </c>
      <c r="B303" s="54" t="str">
        <f t="shared" si="33"/>
        <v>247.BV17</v>
      </c>
      <c r="C303" s="54" t="str">
        <f t="shared" si="34"/>
        <v>247.BV17</v>
      </c>
      <c r="D303" s="46" t="s">
        <v>984</v>
      </c>
      <c r="E303" s="64" t="s">
        <v>366</v>
      </c>
      <c r="F303" s="64"/>
      <c r="G303" s="46" t="s">
        <v>90</v>
      </c>
      <c r="H303" s="46" t="s">
        <v>365</v>
      </c>
      <c r="I303" s="50">
        <v>2</v>
      </c>
      <c r="J303" s="49"/>
      <c r="K303" s="50">
        <f t="shared" si="32"/>
        <v>0</v>
      </c>
      <c r="L303" s="48">
        <f t="shared" si="35"/>
        <v>0</v>
      </c>
      <c r="M303" s="47"/>
      <c r="N303" s="46"/>
      <c r="O303" s="46"/>
      <c r="P303" s="46"/>
    </row>
    <row r="304" spans="1:16" ht="53.25" customHeight="1">
      <c r="A304" s="54">
        <f>IF(I304="","",COUNTA($I$14:I304))-1</f>
        <v>248</v>
      </c>
      <c r="B304" s="54" t="str">
        <f t="shared" si="33"/>
        <v>248.BV17</v>
      </c>
      <c r="C304" s="54" t="str">
        <f t="shared" si="34"/>
        <v>248.BV17</v>
      </c>
      <c r="D304" s="74" t="s">
        <v>983</v>
      </c>
      <c r="E304" s="64" t="s">
        <v>367</v>
      </c>
      <c r="F304" s="64"/>
      <c r="G304" s="46" t="s">
        <v>27</v>
      </c>
      <c r="H304" s="46" t="s">
        <v>361</v>
      </c>
      <c r="I304" s="50">
        <v>15</v>
      </c>
      <c r="J304" s="49"/>
      <c r="K304" s="50">
        <f t="shared" si="32"/>
        <v>0</v>
      </c>
      <c r="L304" s="48">
        <f t="shared" si="35"/>
        <v>0</v>
      </c>
      <c r="M304" s="47"/>
      <c r="N304" s="46"/>
      <c r="O304" s="46"/>
      <c r="P304" s="46"/>
    </row>
    <row r="305" spans="1:16" ht="53.25" customHeight="1">
      <c r="A305" s="54">
        <f>IF(I305="","",COUNTA($I$14:I305))-1</f>
        <v>249</v>
      </c>
      <c r="B305" s="54" t="str">
        <f t="shared" si="33"/>
        <v>249.BV17</v>
      </c>
      <c r="C305" s="54" t="str">
        <f t="shared" si="34"/>
        <v>249.BV17</v>
      </c>
      <c r="D305" s="46" t="s">
        <v>982</v>
      </c>
      <c r="E305" s="64" t="s">
        <v>368</v>
      </c>
      <c r="F305" s="64"/>
      <c r="G305" s="46" t="s">
        <v>27</v>
      </c>
      <c r="H305" s="46" t="s">
        <v>242</v>
      </c>
      <c r="I305" s="50">
        <v>10</v>
      </c>
      <c r="J305" s="49"/>
      <c r="K305" s="50">
        <f t="shared" si="32"/>
        <v>0</v>
      </c>
      <c r="L305" s="48">
        <f t="shared" si="35"/>
        <v>0</v>
      </c>
      <c r="M305" s="47"/>
      <c r="N305" s="62"/>
      <c r="O305" s="46"/>
      <c r="P305" s="46"/>
    </row>
    <row r="306" spans="1:16" ht="53.25" customHeight="1">
      <c r="A306" s="54">
        <f>IF(I306="","",COUNTA($I$14:I306))-1</f>
        <v>250</v>
      </c>
      <c r="B306" s="54" t="str">
        <f t="shared" si="33"/>
        <v>250.BV17</v>
      </c>
      <c r="C306" s="54" t="str">
        <f t="shared" si="34"/>
        <v>250.BV17</v>
      </c>
      <c r="D306" s="46" t="s">
        <v>982</v>
      </c>
      <c r="E306" s="64" t="s">
        <v>369</v>
      </c>
      <c r="F306" s="64"/>
      <c r="G306" s="46" t="s">
        <v>27</v>
      </c>
      <c r="H306" s="46" t="s">
        <v>242</v>
      </c>
      <c r="I306" s="50">
        <v>5</v>
      </c>
      <c r="J306" s="49"/>
      <c r="K306" s="50">
        <f t="shared" si="32"/>
        <v>0</v>
      </c>
      <c r="L306" s="48">
        <f t="shared" si="35"/>
        <v>0</v>
      </c>
      <c r="M306" s="64"/>
      <c r="N306" s="62"/>
      <c r="O306" s="46"/>
      <c r="P306" s="46"/>
    </row>
    <row r="307" spans="1:16" ht="53.25" customHeight="1">
      <c r="A307" s="54">
        <f>IF(I307="","",COUNTA($I$14:I307))-1</f>
        <v>251</v>
      </c>
      <c r="B307" s="54" t="str">
        <f t="shared" si="33"/>
        <v>251.BV17</v>
      </c>
      <c r="C307" s="54" t="str">
        <f t="shared" si="34"/>
        <v>251.BV17</v>
      </c>
      <c r="D307" s="46" t="s">
        <v>982</v>
      </c>
      <c r="E307" s="64" t="s">
        <v>370</v>
      </c>
      <c r="F307" s="64"/>
      <c r="G307" s="46" t="s">
        <v>27</v>
      </c>
      <c r="H307" s="46" t="s">
        <v>242</v>
      </c>
      <c r="I307" s="50">
        <v>5</v>
      </c>
      <c r="J307" s="49"/>
      <c r="K307" s="50">
        <f t="shared" si="32"/>
        <v>0</v>
      </c>
      <c r="L307" s="48">
        <f t="shared" si="35"/>
        <v>0</v>
      </c>
      <c r="M307" s="64"/>
      <c r="N307" s="62"/>
      <c r="O307" s="46"/>
      <c r="P307" s="46"/>
    </row>
    <row r="308" spans="1:16" ht="53.25" customHeight="1">
      <c r="A308" s="54">
        <f>IF(I308="","",COUNTA($I$14:I308))-1</f>
        <v>252</v>
      </c>
      <c r="B308" s="54" t="str">
        <f t="shared" si="33"/>
        <v>252.BV17</v>
      </c>
      <c r="C308" s="54" t="str">
        <f t="shared" si="34"/>
        <v>252.BV17</v>
      </c>
      <c r="D308" s="46" t="s">
        <v>981</v>
      </c>
      <c r="E308" s="64" t="s">
        <v>371</v>
      </c>
      <c r="F308" s="64"/>
      <c r="G308" s="46" t="s">
        <v>27</v>
      </c>
      <c r="H308" s="46" t="s">
        <v>361</v>
      </c>
      <c r="I308" s="50">
        <v>20</v>
      </c>
      <c r="J308" s="49"/>
      <c r="K308" s="50">
        <f t="shared" si="32"/>
        <v>0</v>
      </c>
      <c r="L308" s="48">
        <f t="shared" si="35"/>
        <v>0</v>
      </c>
      <c r="M308" s="129"/>
      <c r="N308" s="46"/>
      <c r="O308" s="146"/>
      <c r="P308" s="147"/>
    </row>
    <row r="309" spans="1:16" ht="53.25" customHeight="1">
      <c r="A309" s="54">
        <f>IF(I309="","",COUNTA($I$14:I309))-1</f>
        <v>253</v>
      </c>
      <c r="B309" s="54" t="str">
        <f t="shared" si="33"/>
        <v>253.BV17</v>
      </c>
      <c r="C309" s="54" t="str">
        <f t="shared" si="34"/>
        <v>253.BV17</v>
      </c>
      <c r="D309" s="46" t="s">
        <v>981</v>
      </c>
      <c r="E309" s="64" t="s">
        <v>372</v>
      </c>
      <c r="F309" s="64"/>
      <c r="G309" s="46" t="s">
        <v>27</v>
      </c>
      <c r="H309" s="46" t="s">
        <v>361</v>
      </c>
      <c r="I309" s="50">
        <v>20</v>
      </c>
      <c r="J309" s="49"/>
      <c r="K309" s="50">
        <f t="shared" si="32"/>
        <v>0</v>
      </c>
      <c r="L309" s="48">
        <f t="shared" si="35"/>
        <v>0</v>
      </c>
      <c r="M309" s="62"/>
      <c r="N309" s="46"/>
      <c r="O309" s="146"/>
      <c r="P309" s="147"/>
    </row>
    <row r="310" spans="1:16" ht="53.25" customHeight="1">
      <c r="A310" s="54">
        <f>IF(I310="","",COUNTA($I$14:I310))-1</f>
        <v>254</v>
      </c>
      <c r="B310" s="54" t="str">
        <f t="shared" si="33"/>
        <v>254.BV17</v>
      </c>
      <c r="C310" s="54" t="str">
        <f t="shared" si="34"/>
        <v>254.BV17</v>
      </c>
      <c r="D310" s="46" t="s">
        <v>981</v>
      </c>
      <c r="E310" s="64" t="s">
        <v>373</v>
      </c>
      <c r="F310" s="64"/>
      <c r="G310" s="46" t="s">
        <v>27</v>
      </c>
      <c r="H310" s="46" t="s">
        <v>361</v>
      </c>
      <c r="I310" s="50">
        <v>20</v>
      </c>
      <c r="J310" s="49"/>
      <c r="K310" s="50">
        <f t="shared" si="32"/>
        <v>0</v>
      </c>
      <c r="L310" s="48">
        <f t="shared" si="35"/>
        <v>0</v>
      </c>
      <c r="M310" s="129"/>
      <c r="N310" s="46"/>
      <c r="O310" s="146"/>
      <c r="P310" s="147"/>
    </row>
    <row r="311" spans="1:16">
      <c r="A311" s="54"/>
      <c r="B311" s="54"/>
      <c r="C311" s="54"/>
      <c r="D311" s="53" t="s">
        <v>980</v>
      </c>
      <c r="E311" s="63" t="s">
        <v>13</v>
      </c>
      <c r="F311" s="63"/>
      <c r="G311" s="46"/>
      <c r="H311" s="46"/>
      <c r="I311" s="50"/>
      <c r="J311" s="49"/>
      <c r="K311" s="50" t="str">
        <f t="shared" si="32"/>
        <v/>
      </c>
      <c r="L311" s="48" t="str">
        <f t="shared" si="35"/>
        <v/>
      </c>
      <c r="M311" s="47"/>
      <c r="N311" s="46"/>
      <c r="O311" s="46"/>
      <c r="P311" s="46"/>
    </row>
    <row r="312" spans="1:16">
      <c r="A312" s="54"/>
      <c r="B312" s="54"/>
      <c r="C312" s="54"/>
      <c r="D312" s="46"/>
      <c r="E312" s="98" t="s">
        <v>374</v>
      </c>
      <c r="F312" s="98"/>
      <c r="G312" s="46"/>
      <c r="H312" s="46"/>
      <c r="I312" s="50"/>
      <c r="J312" s="49"/>
      <c r="K312" s="50" t="str">
        <f t="shared" si="32"/>
        <v/>
      </c>
      <c r="L312" s="48" t="str">
        <f t="shared" si="35"/>
        <v/>
      </c>
      <c r="M312" s="47"/>
      <c r="N312" s="46"/>
      <c r="O312" s="46"/>
      <c r="P312" s="46"/>
    </row>
    <row r="313" spans="1:16" ht="53.25" customHeight="1">
      <c r="A313" s="54">
        <f>IF(I313="","",COUNTA($I$14:I313))-1</f>
        <v>255</v>
      </c>
      <c r="B313" s="54" t="str">
        <f t="shared" ref="B313:B320" si="36">IF(A313="","",CONCATENATE(A313,".BV17"))</f>
        <v>255.BV17</v>
      </c>
      <c r="C313" s="54" t="str">
        <f t="shared" ref="C313:C320" si="37">B313</f>
        <v>255.BV17</v>
      </c>
      <c r="D313" s="46" t="s">
        <v>979</v>
      </c>
      <c r="E313" s="64" t="s">
        <v>375</v>
      </c>
      <c r="F313" s="64"/>
      <c r="G313" s="46" t="s">
        <v>27</v>
      </c>
      <c r="H313" s="46" t="s">
        <v>376</v>
      </c>
      <c r="I313" s="50">
        <v>150</v>
      </c>
      <c r="J313" s="49"/>
      <c r="K313" s="50">
        <f t="shared" si="32"/>
        <v>0</v>
      </c>
      <c r="L313" s="48">
        <f t="shared" si="35"/>
        <v>0</v>
      </c>
      <c r="M313" s="193"/>
      <c r="N313" s="1"/>
      <c r="O313" s="1"/>
      <c r="P313" s="1"/>
    </row>
    <row r="314" spans="1:16" ht="53.25" customHeight="1">
      <c r="A314" s="54">
        <f>IF(I314="","",COUNTA($I$14:I314))-1</f>
        <v>256</v>
      </c>
      <c r="B314" s="54" t="str">
        <f t="shared" si="36"/>
        <v>256.BV17</v>
      </c>
      <c r="C314" s="54" t="str">
        <f t="shared" si="37"/>
        <v>256.BV17</v>
      </c>
      <c r="D314" s="46" t="s">
        <v>979</v>
      </c>
      <c r="E314" s="64" t="s">
        <v>377</v>
      </c>
      <c r="F314" s="64"/>
      <c r="G314" s="46" t="s">
        <v>27</v>
      </c>
      <c r="H314" s="46" t="s">
        <v>376</v>
      </c>
      <c r="I314" s="50">
        <v>5</v>
      </c>
      <c r="J314" s="49"/>
      <c r="K314" s="50">
        <f t="shared" si="32"/>
        <v>0</v>
      </c>
      <c r="L314" s="48">
        <f t="shared" si="35"/>
        <v>0</v>
      </c>
      <c r="M314" s="193"/>
      <c r="N314" s="1"/>
      <c r="O314" s="1"/>
      <c r="P314" s="1"/>
    </row>
    <row r="315" spans="1:16" ht="53.25" customHeight="1">
      <c r="A315" s="54">
        <f>IF(I315="","",COUNTA($I$14:I315))-1</f>
        <v>257</v>
      </c>
      <c r="B315" s="54" t="str">
        <f t="shared" si="36"/>
        <v>257.BV17</v>
      </c>
      <c r="C315" s="54" t="str">
        <f t="shared" si="37"/>
        <v>257.BV17</v>
      </c>
      <c r="D315" s="46" t="s">
        <v>979</v>
      </c>
      <c r="E315" s="64" t="s">
        <v>378</v>
      </c>
      <c r="F315" s="64"/>
      <c r="G315" s="46" t="s">
        <v>27</v>
      </c>
      <c r="H315" s="46" t="s">
        <v>376</v>
      </c>
      <c r="I315" s="50">
        <v>5</v>
      </c>
      <c r="J315" s="49"/>
      <c r="K315" s="50">
        <f t="shared" si="32"/>
        <v>0</v>
      </c>
      <c r="L315" s="48">
        <f t="shared" si="35"/>
        <v>0</v>
      </c>
      <c r="M315" s="193"/>
      <c r="N315" s="1"/>
      <c r="O315" s="1"/>
      <c r="P315" s="1"/>
    </row>
    <row r="316" spans="1:16" ht="53.25" customHeight="1">
      <c r="A316" s="54">
        <f>IF(I316="","",COUNTA($I$14:I316))-1</f>
        <v>258</v>
      </c>
      <c r="B316" s="54" t="str">
        <f t="shared" si="36"/>
        <v>258.BV17</v>
      </c>
      <c r="C316" s="54" t="str">
        <f t="shared" si="37"/>
        <v>258.BV17</v>
      </c>
      <c r="D316" s="46" t="s">
        <v>969</v>
      </c>
      <c r="E316" s="64" t="s">
        <v>379</v>
      </c>
      <c r="F316" s="64"/>
      <c r="G316" s="46" t="s">
        <v>27</v>
      </c>
      <c r="H316" s="46" t="s">
        <v>376</v>
      </c>
      <c r="I316" s="50">
        <v>5</v>
      </c>
      <c r="J316" s="49"/>
      <c r="K316" s="50">
        <f t="shared" si="32"/>
        <v>0</v>
      </c>
      <c r="L316" s="48">
        <f t="shared" si="35"/>
        <v>0</v>
      </c>
      <c r="M316" s="193"/>
      <c r="N316" s="1"/>
      <c r="O316" s="1"/>
      <c r="P316" s="1"/>
    </row>
    <row r="317" spans="1:16" ht="53.25" customHeight="1">
      <c r="A317" s="54">
        <f>IF(I317="","",COUNTA($I$14:I317))-1</f>
        <v>259</v>
      </c>
      <c r="B317" s="54" t="str">
        <f t="shared" si="36"/>
        <v>259.BV17</v>
      </c>
      <c r="C317" s="54" t="str">
        <f t="shared" si="37"/>
        <v>259.BV17</v>
      </c>
      <c r="D317" s="46" t="s">
        <v>969</v>
      </c>
      <c r="E317" s="64" t="s">
        <v>380</v>
      </c>
      <c r="F317" s="64"/>
      <c r="G317" s="46" t="s">
        <v>27</v>
      </c>
      <c r="H317" s="46" t="s">
        <v>376</v>
      </c>
      <c r="I317" s="50">
        <v>150</v>
      </c>
      <c r="J317" s="49"/>
      <c r="K317" s="50">
        <f t="shared" si="32"/>
        <v>0</v>
      </c>
      <c r="L317" s="48">
        <f t="shared" si="35"/>
        <v>0</v>
      </c>
      <c r="M317" s="193"/>
      <c r="N317" s="1"/>
      <c r="O317" s="1"/>
      <c r="P317" s="1"/>
    </row>
    <row r="318" spans="1:16" ht="53.25" customHeight="1">
      <c r="A318" s="54">
        <f>IF(I318="","",COUNTA($I$14:I318))-1</f>
        <v>260</v>
      </c>
      <c r="B318" s="54" t="str">
        <f t="shared" si="36"/>
        <v>260.BV17</v>
      </c>
      <c r="C318" s="54" t="str">
        <f t="shared" si="37"/>
        <v>260.BV17</v>
      </c>
      <c r="D318" s="46" t="s">
        <v>969</v>
      </c>
      <c r="E318" s="64" t="s">
        <v>381</v>
      </c>
      <c r="F318" s="64"/>
      <c r="G318" s="46" t="s">
        <v>27</v>
      </c>
      <c r="H318" s="46" t="s">
        <v>382</v>
      </c>
      <c r="I318" s="50">
        <v>150</v>
      </c>
      <c r="J318" s="49"/>
      <c r="K318" s="50">
        <f t="shared" si="32"/>
        <v>0</v>
      </c>
      <c r="L318" s="48">
        <f t="shared" si="35"/>
        <v>0</v>
      </c>
      <c r="M318" s="193"/>
      <c r="N318" s="1"/>
      <c r="O318" s="1"/>
      <c r="P318" s="1"/>
    </row>
    <row r="319" spans="1:16" ht="53.25" customHeight="1">
      <c r="A319" s="54">
        <f>IF(I319="","",COUNTA($I$14:I319))-1</f>
        <v>261</v>
      </c>
      <c r="B319" s="54" t="str">
        <f t="shared" si="36"/>
        <v>261.BV17</v>
      </c>
      <c r="C319" s="54" t="str">
        <f t="shared" si="37"/>
        <v>261.BV17</v>
      </c>
      <c r="D319" s="46" t="s">
        <v>969</v>
      </c>
      <c r="E319" s="64" t="s">
        <v>383</v>
      </c>
      <c r="F319" s="64"/>
      <c r="G319" s="46" t="s">
        <v>27</v>
      </c>
      <c r="H319" s="46" t="s">
        <v>376</v>
      </c>
      <c r="I319" s="50">
        <v>5</v>
      </c>
      <c r="J319" s="49"/>
      <c r="K319" s="50">
        <f t="shared" si="32"/>
        <v>0</v>
      </c>
      <c r="L319" s="48">
        <f t="shared" si="35"/>
        <v>0</v>
      </c>
      <c r="M319" s="194"/>
      <c r="N319" s="1"/>
      <c r="O319" s="1"/>
      <c r="P319" s="1"/>
    </row>
    <row r="320" spans="1:16" ht="53.25" customHeight="1">
      <c r="A320" s="54">
        <f>IF(I320="","",COUNTA($I$14:I320))-1</f>
        <v>262</v>
      </c>
      <c r="B320" s="54" t="str">
        <f t="shared" si="36"/>
        <v>262.BV17</v>
      </c>
      <c r="C320" s="54" t="str">
        <f t="shared" si="37"/>
        <v>262.BV17</v>
      </c>
      <c r="D320" s="46" t="s">
        <v>969</v>
      </c>
      <c r="E320" s="64" t="s">
        <v>384</v>
      </c>
      <c r="F320" s="64"/>
      <c r="G320" s="46" t="s">
        <v>27</v>
      </c>
      <c r="H320" s="46" t="s">
        <v>376</v>
      </c>
      <c r="I320" s="50">
        <v>5</v>
      </c>
      <c r="J320" s="49"/>
      <c r="K320" s="50">
        <f t="shared" si="32"/>
        <v>0</v>
      </c>
      <c r="L320" s="48">
        <f t="shared" si="35"/>
        <v>0</v>
      </c>
      <c r="M320" s="193"/>
      <c r="N320" s="1"/>
      <c r="O320" s="1"/>
      <c r="P320" s="1"/>
    </row>
    <row r="321" spans="1:16">
      <c r="A321" s="54"/>
      <c r="B321" s="54"/>
      <c r="C321" s="54"/>
      <c r="D321" s="54"/>
      <c r="E321" s="56" t="s">
        <v>978</v>
      </c>
      <c r="F321" s="56"/>
      <c r="G321" s="46"/>
      <c r="H321" s="46"/>
      <c r="I321" s="50"/>
      <c r="J321" s="49"/>
      <c r="K321" s="50" t="str">
        <f t="shared" si="32"/>
        <v/>
      </c>
      <c r="L321" s="48" t="str">
        <f t="shared" si="35"/>
        <v/>
      </c>
      <c r="M321" s="47"/>
      <c r="N321" s="46"/>
      <c r="O321" s="46" t="s">
        <v>977</v>
      </c>
      <c r="P321" s="46"/>
    </row>
    <row r="322" spans="1:16" ht="53.25" customHeight="1">
      <c r="A322" s="54">
        <f>IF(I322="","",COUNTA($I$14:I322))-1</f>
        <v>263</v>
      </c>
      <c r="B322" s="54" t="str">
        <f t="shared" ref="B322:B342" si="38">IF(A322="","",CONCATENATE(A322,".BV17"))</f>
        <v>263.BV17</v>
      </c>
      <c r="C322" s="54" t="str">
        <f t="shared" ref="C322:C342" si="39">B322</f>
        <v>263.BV17</v>
      </c>
      <c r="D322" s="46" t="s">
        <v>969</v>
      </c>
      <c r="E322" s="64" t="s">
        <v>385</v>
      </c>
      <c r="F322" s="64"/>
      <c r="G322" s="46" t="s">
        <v>27</v>
      </c>
      <c r="H322" s="46" t="s">
        <v>376</v>
      </c>
      <c r="I322" s="50">
        <v>150</v>
      </c>
      <c r="J322" s="49"/>
      <c r="K322" s="50">
        <f t="shared" si="32"/>
        <v>0</v>
      </c>
      <c r="L322" s="48">
        <f t="shared" si="35"/>
        <v>0</v>
      </c>
      <c r="M322" s="193"/>
      <c r="N322" s="1"/>
      <c r="O322" s="1"/>
      <c r="P322" s="1"/>
    </row>
    <row r="323" spans="1:16" ht="53.25" customHeight="1">
      <c r="A323" s="54">
        <f>IF(I323="","",COUNTA($I$14:I323))-1</f>
        <v>264</v>
      </c>
      <c r="B323" s="54" t="str">
        <f t="shared" si="38"/>
        <v>264.BV17</v>
      </c>
      <c r="C323" s="54" t="str">
        <f t="shared" si="39"/>
        <v>264.BV17</v>
      </c>
      <c r="D323" s="46" t="s">
        <v>969</v>
      </c>
      <c r="E323" s="64" t="s">
        <v>386</v>
      </c>
      <c r="F323" s="64"/>
      <c r="G323" s="46" t="s">
        <v>27</v>
      </c>
      <c r="H323" s="1" t="s">
        <v>976</v>
      </c>
      <c r="I323" s="50">
        <v>10</v>
      </c>
      <c r="J323" s="49"/>
      <c r="K323" s="50">
        <f t="shared" si="32"/>
        <v>0</v>
      </c>
      <c r="L323" s="48">
        <f t="shared" si="35"/>
        <v>0</v>
      </c>
      <c r="M323" s="193"/>
      <c r="N323" s="1"/>
      <c r="O323" s="1"/>
      <c r="P323" s="1"/>
    </row>
    <row r="324" spans="1:16" ht="53.25" customHeight="1">
      <c r="A324" s="54">
        <f>IF(I324="","",COUNTA($I$14:I324))-1</f>
        <v>265</v>
      </c>
      <c r="B324" s="54" t="str">
        <f t="shared" si="38"/>
        <v>265.BV17</v>
      </c>
      <c r="C324" s="54" t="str">
        <f t="shared" si="39"/>
        <v>265.BV17</v>
      </c>
      <c r="D324" s="46" t="s">
        <v>969</v>
      </c>
      <c r="E324" s="64" t="s">
        <v>387</v>
      </c>
      <c r="F324" s="64"/>
      <c r="G324" s="46" t="s">
        <v>27</v>
      </c>
      <c r="H324" s="46" t="s">
        <v>376</v>
      </c>
      <c r="I324" s="50">
        <v>10</v>
      </c>
      <c r="J324" s="49"/>
      <c r="K324" s="50">
        <f t="shared" si="32"/>
        <v>0</v>
      </c>
      <c r="L324" s="48">
        <f t="shared" si="35"/>
        <v>0</v>
      </c>
      <c r="M324" s="193"/>
      <c r="N324" s="1"/>
      <c r="O324" s="1"/>
      <c r="P324" s="1"/>
    </row>
    <row r="325" spans="1:16" ht="53.25" customHeight="1">
      <c r="A325" s="54">
        <f>IF(I325="","",COUNTA($I$14:I325))-1</f>
        <v>266</v>
      </c>
      <c r="B325" s="54" t="str">
        <f t="shared" si="38"/>
        <v>266.BV17</v>
      </c>
      <c r="C325" s="54" t="str">
        <f t="shared" si="39"/>
        <v>266.BV17</v>
      </c>
      <c r="D325" s="46" t="s">
        <v>969</v>
      </c>
      <c r="E325" s="64" t="s">
        <v>388</v>
      </c>
      <c r="F325" s="64"/>
      <c r="G325" s="46" t="s">
        <v>27</v>
      </c>
      <c r="H325" s="46" t="s">
        <v>382</v>
      </c>
      <c r="I325" s="50">
        <v>150</v>
      </c>
      <c r="J325" s="49"/>
      <c r="K325" s="50">
        <f t="shared" si="32"/>
        <v>0</v>
      </c>
      <c r="L325" s="48">
        <f t="shared" si="35"/>
        <v>0</v>
      </c>
      <c r="M325" s="193"/>
      <c r="N325" s="1"/>
      <c r="O325" s="1"/>
      <c r="P325" s="1"/>
    </row>
    <row r="326" spans="1:16" ht="53.25" customHeight="1">
      <c r="A326" s="54">
        <f>IF(I326="","",COUNTA($I$14:I326))-1</f>
        <v>267</v>
      </c>
      <c r="B326" s="54" t="str">
        <f t="shared" si="38"/>
        <v>267.BV17</v>
      </c>
      <c r="C326" s="54" t="str">
        <f t="shared" si="39"/>
        <v>267.BV17</v>
      </c>
      <c r="D326" s="46" t="s">
        <v>969</v>
      </c>
      <c r="E326" s="64" t="s">
        <v>389</v>
      </c>
      <c r="F326" s="64"/>
      <c r="G326" s="46" t="s">
        <v>27</v>
      </c>
      <c r="H326" s="46" t="s">
        <v>376</v>
      </c>
      <c r="I326" s="50">
        <v>5</v>
      </c>
      <c r="J326" s="49"/>
      <c r="K326" s="50">
        <f t="shared" si="32"/>
        <v>0</v>
      </c>
      <c r="L326" s="48">
        <f t="shared" si="35"/>
        <v>0</v>
      </c>
      <c r="M326" s="193"/>
      <c r="N326" s="1"/>
      <c r="O326" s="1"/>
      <c r="P326" s="1"/>
    </row>
    <row r="327" spans="1:16" ht="53.25" customHeight="1">
      <c r="A327" s="54">
        <f>IF(I327="","",COUNTA($I$14:I327))-1</f>
        <v>268</v>
      </c>
      <c r="B327" s="54" t="str">
        <f t="shared" si="38"/>
        <v>268.BV17</v>
      </c>
      <c r="C327" s="54" t="str">
        <f t="shared" si="39"/>
        <v>268.BV17</v>
      </c>
      <c r="D327" s="46" t="s">
        <v>969</v>
      </c>
      <c r="E327" s="64" t="s">
        <v>390</v>
      </c>
      <c r="F327" s="64"/>
      <c r="G327" s="46" t="s">
        <v>27</v>
      </c>
      <c r="H327" s="46" t="s">
        <v>376</v>
      </c>
      <c r="I327" s="50">
        <v>10</v>
      </c>
      <c r="J327" s="49"/>
      <c r="K327" s="50">
        <f t="shared" si="32"/>
        <v>0</v>
      </c>
      <c r="L327" s="48">
        <f t="shared" si="35"/>
        <v>0</v>
      </c>
      <c r="M327" s="193"/>
      <c r="N327" s="1"/>
      <c r="O327" s="1"/>
      <c r="P327" s="1"/>
    </row>
    <row r="328" spans="1:16" ht="53.25" customHeight="1">
      <c r="A328" s="54">
        <f>IF(I328="","",COUNTA($I$14:I328))-1</f>
        <v>269</v>
      </c>
      <c r="B328" s="54" t="str">
        <f t="shared" si="38"/>
        <v>269.BV17</v>
      </c>
      <c r="C328" s="54" t="str">
        <f t="shared" si="39"/>
        <v>269.BV17</v>
      </c>
      <c r="D328" s="46" t="s">
        <v>969</v>
      </c>
      <c r="E328" s="64" t="s">
        <v>391</v>
      </c>
      <c r="F328" s="64"/>
      <c r="G328" s="46" t="s">
        <v>27</v>
      </c>
      <c r="H328" s="46" t="s">
        <v>376</v>
      </c>
      <c r="I328" s="50">
        <v>10</v>
      </c>
      <c r="J328" s="49"/>
      <c r="K328" s="50">
        <f t="shared" si="32"/>
        <v>0</v>
      </c>
      <c r="L328" s="48">
        <f t="shared" si="35"/>
        <v>0</v>
      </c>
      <c r="M328" s="193"/>
      <c r="N328" s="1"/>
      <c r="O328" s="1"/>
      <c r="P328" s="1"/>
    </row>
    <row r="329" spans="1:16" ht="53.25" customHeight="1">
      <c r="A329" s="54">
        <f>IF(I329="","",COUNTA($I$14:I329))-1</f>
        <v>270</v>
      </c>
      <c r="B329" s="54" t="str">
        <f t="shared" si="38"/>
        <v>270.BV17</v>
      </c>
      <c r="C329" s="54" t="str">
        <f t="shared" si="39"/>
        <v>270.BV17</v>
      </c>
      <c r="D329" s="46" t="s">
        <v>969</v>
      </c>
      <c r="E329" s="64" t="s">
        <v>392</v>
      </c>
      <c r="F329" s="64"/>
      <c r="G329" s="46" t="s">
        <v>27</v>
      </c>
      <c r="H329" s="46" t="s">
        <v>376</v>
      </c>
      <c r="I329" s="50">
        <v>15</v>
      </c>
      <c r="J329" s="49"/>
      <c r="K329" s="50">
        <f t="shared" si="32"/>
        <v>0</v>
      </c>
      <c r="L329" s="48">
        <f t="shared" si="35"/>
        <v>0</v>
      </c>
      <c r="M329" s="193"/>
      <c r="N329" s="1"/>
      <c r="O329" s="1"/>
      <c r="P329" s="1"/>
    </row>
    <row r="330" spans="1:16" ht="53.25" customHeight="1">
      <c r="A330" s="54">
        <f>IF(I330="","",COUNTA($I$14:I330))-1</f>
        <v>271</v>
      </c>
      <c r="B330" s="54" t="str">
        <f t="shared" si="38"/>
        <v>271.BV17</v>
      </c>
      <c r="C330" s="54" t="str">
        <f t="shared" si="39"/>
        <v>271.BV17</v>
      </c>
      <c r="D330" s="46" t="s">
        <v>969</v>
      </c>
      <c r="E330" s="64" t="s">
        <v>393</v>
      </c>
      <c r="F330" s="64"/>
      <c r="G330" s="46" t="s">
        <v>27</v>
      </c>
      <c r="H330" s="46" t="s">
        <v>376</v>
      </c>
      <c r="I330" s="50">
        <v>25</v>
      </c>
      <c r="J330" s="49"/>
      <c r="K330" s="50">
        <f t="shared" si="32"/>
        <v>0</v>
      </c>
      <c r="L330" s="48">
        <f t="shared" ref="L330:L361" si="40">K330</f>
        <v>0</v>
      </c>
      <c r="M330" s="193"/>
      <c r="N330" s="1"/>
      <c r="O330" s="1"/>
      <c r="P330" s="1"/>
    </row>
    <row r="331" spans="1:16" ht="53.25" customHeight="1">
      <c r="A331" s="54">
        <f>IF(I331="","",COUNTA($I$14:I331))-1</f>
        <v>272</v>
      </c>
      <c r="B331" s="54" t="str">
        <f t="shared" si="38"/>
        <v>272.BV17</v>
      </c>
      <c r="C331" s="54" t="str">
        <f t="shared" si="39"/>
        <v>272.BV17</v>
      </c>
      <c r="D331" s="46" t="s">
        <v>969</v>
      </c>
      <c r="E331" s="64" t="s">
        <v>394</v>
      </c>
      <c r="F331" s="64"/>
      <c r="G331" s="46" t="s">
        <v>27</v>
      </c>
      <c r="H331" s="46" t="s">
        <v>376</v>
      </c>
      <c r="I331" s="50">
        <v>30</v>
      </c>
      <c r="J331" s="49"/>
      <c r="K331" s="50">
        <f t="shared" si="32"/>
        <v>0</v>
      </c>
      <c r="L331" s="48">
        <f t="shared" si="40"/>
        <v>0</v>
      </c>
      <c r="M331" s="193"/>
      <c r="N331" s="1"/>
      <c r="O331" s="1"/>
      <c r="P331" s="1"/>
    </row>
    <row r="332" spans="1:16" ht="53.25" customHeight="1">
      <c r="A332" s="54">
        <f>IF(I332="","",COUNTA($I$14:I332))-1</f>
        <v>273</v>
      </c>
      <c r="B332" s="54" t="str">
        <f t="shared" si="38"/>
        <v>273.BV17</v>
      </c>
      <c r="C332" s="54" t="str">
        <f t="shared" si="39"/>
        <v>273.BV17</v>
      </c>
      <c r="D332" s="46" t="s">
        <v>969</v>
      </c>
      <c r="E332" s="64" t="s">
        <v>395</v>
      </c>
      <c r="F332" s="64"/>
      <c r="G332" s="46" t="s">
        <v>27</v>
      </c>
      <c r="H332" s="46" t="s">
        <v>376</v>
      </c>
      <c r="I332" s="50">
        <v>20</v>
      </c>
      <c r="J332" s="49"/>
      <c r="K332" s="50">
        <f t="shared" si="32"/>
        <v>0</v>
      </c>
      <c r="L332" s="48">
        <f t="shared" si="40"/>
        <v>0</v>
      </c>
      <c r="M332" s="193"/>
      <c r="N332" s="1"/>
      <c r="O332" s="1"/>
      <c r="P332" s="1"/>
    </row>
    <row r="333" spans="1:16" ht="53.25" customHeight="1">
      <c r="A333" s="54">
        <f>IF(I333="","",COUNTA($I$14:I333))-1</f>
        <v>274</v>
      </c>
      <c r="B333" s="54" t="str">
        <f t="shared" si="38"/>
        <v>274.BV17</v>
      </c>
      <c r="C333" s="54" t="str">
        <f t="shared" si="39"/>
        <v>274.BV17</v>
      </c>
      <c r="D333" s="46" t="s">
        <v>969</v>
      </c>
      <c r="E333" s="2" t="s">
        <v>396</v>
      </c>
      <c r="F333" s="2"/>
      <c r="G333" s="46" t="s">
        <v>27</v>
      </c>
      <c r="H333" s="46" t="s">
        <v>376</v>
      </c>
      <c r="I333" s="50">
        <v>10</v>
      </c>
      <c r="J333" s="49"/>
      <c r="K333" s="50">
        <f t="shared" si="32"/>
        <v>0</v>
      </c>
      <c r="L333" s="48">
        <f t="shared" si="40"/>
        <v>0</v>
      </c>
      <c r="M333" s="193"/>
      <c r="N333" s="1"/>
      <c r="O333" s="1"/>
      <c r="P333" s="1"/>
    </row>
    <row r="334" spans="1:16" ht="53.25" customHeight="1">
      <c r="A334" s="54">
        <f>IF(I334="","",COUNTA($I$14:I334))-1</f>
        <v>275</v>
      </c>
      <c r="B334" s="54" t="str">
        <f t="shared" si="38"/>
        <v>275.BV17</v>
      </c>
      <c r="C334" s="54" t="str">
        <f t="shared" si="39"/>
        <v>275.BV17</v>
      </c>
      <c r="D334" s="46" t="s">
        <v>969</v>
      </c>
      <c r="E334" s="2" t="s">
        <v>975</v>
      </c>
      <c r="F334" s="2"/>
      <c r="G334" s="46" t="s">
        <v>27</v>
      </c>
      <c r="H334" s="46" t="s">
        <v>376</v>
      </c>
      <c r="I334" s="50">
        <v>10</v>
      </c>
      <c r="J334" s="49"/>
      <c r="K334" s="50">
        <f t="shared" si="32"/>
        <v>0</v>
      </c>
      <c r="L334" s="48">
        <f t="shared" si="40"/>
        <v>0</v>
      </c>
      <c r="M334" s="193"/>
      <c r="N334" s="1"/>
      <c r="O334" s="1"/>
      <c r="P334" s="1"/>
    </row>
    <row r="335" spans="1:16" ht="53.25" customHeight="1">
      <c r="A335" s="54">
        <f>IF(I335="","",COUNTA($I$14:I335))-1</f>
        <v>276</v>
      </c>
      <c r="B335" s="54" t="str">
        <f t="shared" si="38"/>
        <v>276.BV17</v>
      </c>
      <c r="C335" s="54" t="str">
        <f t="shared" si="39"/>
        <v>276.BV17</v>
      </c>
      <c r="D335" s="46" t="s">
        <v>969</v>
      </c>
      <c r="E335" s="64" t="s">
        <v>397</v>
      </c>
      <c r="F335" s="64"/>
      <c r="G335" s="46" t="s">
        <v>27</v>
      </c>
      <c r="H335" s="46" t="s">
        <v>376</v>
      </c>
      <c r="I335" s="50">
        <v>10</v>
      </c>
      <c r="J335" s="49"/>
      <c r="K335" s="50">
        <f t="shared" si="32"/>
        <v>0</v>
      </c>
      <c r="L335" s="48">
        <f t="shared" si="40"/>
        <v>0</v>
      </c>
      <c r="M335" s="193"/>
      <c r="N335" s="1"/>
      <c r="O335" s="1"/>
      <c r="P335" s="1"/>
    </row>
    <row r="336" spans="1:16" ht="53.25" customHeight="1">
      <c r="A336" s="54">
        <f>IF(I336="","",COUNTA($I$14:I336))-1</f>
        <v>277</v>
      </c>
      <c r="B336" s="54" t="str">
        <f t="shared" si="38"/>
        <v>277.BV17</v>
      </c>
      <c r="C336" s="54" t="str">
        <f t="shared" si="39"/>
        <v>277.BV17</v>
      </c>
      <c r="D336" s="46" t="s">
        <v>969</v>
      </c>
      <c r="E336" s="64" t="s">
        <v>398</v>
      </c>
      <c r="F336" s="64"/>
      <c r="G336" s="46" t="s">
        <v>27</v>
      </c>
      <c r="H336" s="46" t="s">
        <v>376</v>
      </c>
      <c r="I336" s="50">
        <v>10</v>
      </c>
      <c r="J336" s="49"/>
      <c r="K336" s="50">
        <f t="shared" si="32"/>
        <v>0</v>
      </c>
      <c r="L336" s="48">
        <f t="shared" si="40"/>
        <v>0</v>
      </c>
      <c r="M336" s="193"/>
      <c r="N336" s="1"/>
      <c r="O336" s="1"/>
      <c r="P336" s="1"/>
    </row>
    <row r="337" spans="1:16" ht="53.25" customHeight="1">
      <c r="A337" s="54">
        <f>IF(I337="","",COUNTA($I$14:I337))-1</f>
        <v>278</v>
      </c>
      <c r="B337" s="54" t="str">
        <f t="shared" si="38"/>
        <v>278.BV17</v>
      </c>
      <c r="C337" s="54" t="str">
        <f t="shared" si="39"/>
        <v>278.BV17</v>
      </c>
      <c r="D337" s="46" t="s">
        <v>969</v>
      </c>
      <c r="E337" s="64" t="s">
        <v>399</v>
      </c>
      <c r="F337" s="64"/>
      <c r="G337" s="46" t="s">
        <v>27</v>
      </c>
      <c r="H337" s="46" t="s">
        <v>376</v>
      </c>
      <c r="I337" s="50">
        <v>15</v>
      </c>
      <c r="J337" s="49"/>
      <c r="K337" s="50">
        <f t="shared" si="32"/>
        <v>0</v>
      </c>
      <c r="L337" s="48">
        <f t="shared" si="40"/>
        <v>0</v>
      </c>
      <c r="M337" s="193"/>
      <c r="N337" s="1"/>
      <c r="O337" s="1"/>
      <c r="P337" s="1"/>
    </row>
    <row r="338" spans="1:16" ht="53.25" customHeight="1">
      <c r="A338" s="54">
        <f>IF(I338="","",COUNTA($I$14:I338))-1</f>
        <v>279</v>
      </c>
      <c r="B338" s="54" t="str">
        <f t="shared" si="38"/>
        <v>279.BV17</v>
      </c>
      <c r="C338" s="54" t="str">
        <f t="shared" si="39"/>
        <v>279.BV17</v>
      </c>
      <c r="D338" s="46" t="s">
        <v>969</v>
      </c>
      <c r="E338" s="64" t="s">
        <v>400</v>
      </c>
      <c r="F338" s="64"/>
      <c r="G338" s="46" t="s">
        <v>27</v>
      </c>
      <c r="H338" s="46" t="s">
        <v>376</v>
      </c>
      <c r="I338" s="50">
        <v>5</v>
      </c>
      <c r="J338" s="49"/>
      <c r="K338" s="50">
        <f t="shared" si="32"/>
        <v>0</v>
      </c>
      <c r="L338" s="48">
        <f t="shared" si="40"/>
        <v>0</v>
      </c>
      <c r="M338" s="193"/>
      <c r="N338" s="1"/>
      <c r="O338" s="1"/>
      <c r="P338" s="1"/>
    </row>
    <row r="339" spans="1:16" ht="53.25" customHeight="1">
      <c r="A339" s="54">
        <f>IF(I339="","",COUNTA($I$14:I339))-1</f>
        <v>280</v>
      </c>
      <c r="B339" s="54" t="str">
        <f t="shared" si="38"/>
        <v>280.BV17</v>
      </c>
      <c r="C339" s="54" t="str">
        <f t="shared" si="39"/>
        <v>280.BV17</v>
      </c>
      <c r="D339" s="46" t="s">
        <v>969</v>
      </c>
      <c r="E339" s="64" t="s">
        <v>401</v>
      </c>
      <c r="F339" s="64"/>
      <c r="G339" s="46" t="s">
        <v>27</v>
      </c>
      <c r="H339" s="46" t="s">
        <v>376</v>
      </c>
      <c r="I339" s="50">
        <v>5</v>
      </c>
      <c r="J339" s="49"/>
      <c r="K339" s="50">
        <f t="shared" si="32"/>
        <v>0</v>
      </c>
      <c r="L339" s="48">
        <f t="shared" si="40"/>
        <v>0</v>
      </c>
      <c r="M339" s="193"/>
      <c r="N339" s="1"/>
      <c r="O339" s="1"/>
      <c r="P339" s="1"/>
    </row>
    <row r="340" spans="1:16" ht="53.25" customHeight="1">
      <c r="A340" s="54">
        <f>IF(I340="","",COUNTA($I$14:I340))-1</f>
        <v>281</v>
      </c>
      <c r="B340" s="54" t="str">
        <f t="shared" si="38"/>
        <v>281.BV17</v>
      </c>
      <c r="C340" s="54" t="str">
        <f t="shared" si="39"/>
        <v>281.BV17</v>
      </c>
      <c r="D340" s="46" t="s">
        <v>969</v>
      </c>
      <c r="E340" s="64" t="s">
        <v>402</v>
      </c>
      <c r="F340" s="64"/>
      <c r="G340" s="46" t="s">
        <v>27</v>
      </c>
      <c r="H340" s="46" t="s">
        <v>376</v>
      </c>
      <c r="I340" s="50">
        <v>5</v>
      </c>
      <c r="J340" s="49"/>
      <c r="K340" s="50">
        <f t="shared" si="32"/>
        <v>0</v>
      </c>
      <c r="L340" s="48">
        <f t="shared" si="40"/>
        <v>0</v>
      </c>
      <c r="M340" s="193"/>
      <c r="N340" s="1"/>
      <c r="O340" s="1"/>
      <c r="P340" s="1"/>
    </row>
    <row r="341" spans="1:16" ht="53.25" customHeight="1">
      <c r="A341" s="54">
        <f>IF(I341="","",COUNTA($I$14:I341))-1</f>
        <v>282</v>
      </c>
      <c r="B341" s="54" t="str">
        <f t="shared" si="38"/>
        <v>282.BV17</v>
      </c>
      <c r="C341" s="54" t="str">
        <f t="shared" si="39"/>
        <v>282.BV17</v>
      </c>
      <c r="D341" s="46" t="s">
        <v>969</v>
      </c>
      <c r="E341" s="64" t="s">
        <v>403</v>
      </c>
      <c r="F341" s="64"/>
      <c r="G341" s="46" t="s">
        <v>27</v>
      </c>
      <c r="H341" s="46" t="s">
        <v>376</v>
      </c>
      <c r="I341" s="50">
        <v>15</v>
      </c>
      <c r="J341" s="49"/>
      <c r="K341" s="50">
        <f t="shared" si="32"/>
        <v>0</v>
      </c>
      <c r="L341" s="48">
        <f t="shared" si="40"/>
        <v>0</v>
      </c>
      <c r="M341" s="193"/>
      <c r="N341" s="1"/>
      <c r="O341" s="1"/>
      <c r="P341" s="1"/>
    </row>
    <row r="342" spans="1:16" ht="53.25" customHeight="1">
      <c r="A342" s="54">
        <f>IF(I342="","",COUNTA($I$14:I342))-1</f>
        <v>283</v>
      </c>
      <c r="B342" s="54" t="str">
        <f t="shared" si="38"/>
        <v>283.BV17</v>
      </c>
      <c r="C342" s="54" t="str">
        <f t="shared" si="39"/>
        <v>283.BV17</v>
      </c>
      <c r="D342" s="46" t="s">
        <v>969</v>
      </c>
      <c r="E342" s="64" t="s">
        <v>404</v>
      </c>
      <c r="F342" s="64"/>
      <c r="G342" s="46" t="s">
        <v>27</v>
      </c>
      <c r="H342" s="46" t="s">
        <v>376</v>
      </c>
      <c r="I342" s="50">
        <v>5</v>
      </c>
      <c r="J342" s="49"/>
      <c r="K342" s="50">
        <f t="shared" si="32"/>
        <v>0</v>
      </c>
      <c r="L342" s="48">
        <f t="shared" si="40"/>
        <v>0</v>
      </c>
      <c r="M342" s="193"/>
      <c r="N342" s="1"/>
      <c r="O342" s="1"/>
      <c r="P342" s="1"/>
    </row>
    <row r="343" spans="1:16">
      <c r="A343" s="54"/>
      <c r="B343" s="54"/>
      <c r="C343" s="54"/>
      <c r="D343" s="53"/>
      <c r="E343" s="60" t="s">
        <v>974</v>
      </c>
      <c r="F343" s="60"/>
      <c r="G343" s="53"/>
      <c r="H343" s="53"/>
      <c r="I343" s="50"/>
      <c r="J343" s="49"/>
      <c r="K343" s="50" t="str">
        <f t="shared" si="32"/>
        <v/>
      </c>
      <c r="L343" s="48" t="str">
        <f t="shared" si="40"/>
        <v/>
      </c>
      <c r="M343" s="193"/>
      <c r="N343" s="1"/>
      <c r="O343" s="1"/>
      <c r="P343" s="1"/>
    </row>
    <row r="344" spans="1:16" ht="53.25" customHeight="1">
      <c r="A344" s="54">
        <f>IF(I344="","",COUNTA($I$14:I344))-1</f>
        <v>284</v>
      </c>
      <c r="B344" s="54" t="str">
        <f t="shared" ref="B344:B355" si="41">IF(A344="","",CONCATENATE(A344,".BV17"))</f>
        <v>284.BV17</v>
      </c>
      <c r="C344" s="54" t="str">
        <f t="shared" ref="C344:C355" si="42">B344</f>
        <v>284.BV17</v>
      </c>
      <c r="D344" s="46" t="s">
        <v>969</v>
      </c>
      <c r="E344" s="64" t="s">
        <v>973</v>
      </c>
      <c r="F344" s="64"/>
      <c r="G344" s="46" t="s">
        <v>27</v>
      </c>
      <c r="H344" s="46" t="s">
        <v>382</v>
      </c>
      <c r="I344" s="50">
        <v>230</v>
      </c>
      <c r="J344" s="49"/>
      <c r="K344" s="50">
        <f t="shared" si="32"/>
        <v>0</v>
      </c>
      <c r="L344" s="48">
        <f t="shared" si="40"/>
        <v>0</v>
      </c>
      <c r="M344" s="193"/>
      <c r="N344" s="46"/>
      <c r="O344" s="1"/>
      <c r="P344" s="1"/>
    </row>
    <row r="345" spans="1:16" ht="53.25" customHeight="1">
      <c r="A345" s="54">
        <f>IF(I345="","",COUNTA($I$14:I345))-1</f>
        <v>285</v>
      </c>
      <c r="B345" s="54" t="str">
        <f t="shared" si="41"/>
        <v>285.BV17</v>
      </c>
      <c r="C345" s="54" t="str">
        <f t="shared" si="42"/>
        <v>285.BV17</v>
      </c>
      <c r="D345" s="46" t="s">
        <v>969</v>
      </c>
      <c r="E345" s="2" t="s">
        <v>972</v>
      </c>
      <c r="F345" s="2"/>
      <c r="G345" s="46" t="s">
        <v>27</v>
      </c>
      <c r="H345" s="46" t="s">
        <v>382</v>
      </c>
      <c r="I345" s="50">
        <v>50</v>
      </c>
      <c r="J345" s="49"/>
      <c r="K345" s="50">
        <f t="shared" si="32"/>
        <v>0</v>
      </c>
      <c r="L345" s="48">
        <f t="shared" si="40"/>
        <v>0</v>
      </c>
      <c r="M345" s="193"/>
      <c r="N345" s="46"/>
      <c r="O345" s="1"/>
      <c r="P345" s="1"/>
    </row>
    <row r="346" spans="1:16" ht="53.25" customHeight="1">
      <c r="A346" s="54">
        <f>IF(I346="","",COUNTA($I$14:I346))-1</f>
        <v>286</v>
      </c>
      <c r="B346" s="54" t="str">
        <f t="shared" si="41"/>
        <v>286.BV17</v>
      </c>
      <c r="C346" s="54" t="str">
        <f t="shared" si="42"/>
        <v>286.BV17</v>
      </c>
      <c r="D346" s="46" t="s">
        <v>969</v>
      </c>
      <c r="E346" s="64" t="s">
        <v>971</v>
      </c>
      <c r="F346" s="64"/>
      <c r="G346" s="46" t="s">
        <v>27</v>
      </c>
      <c r="H346" s="46" t="s">
        <v>970</v>
      </c>
      <c r="I346" s="50">
        <v>16</v>
      </c>
      <c r="J346" s="49"/>
      <c r="K346" s="50">
        <f t="shared" si="32"/>
        <v>0</v>
      </c>
      <c r="L346" s="48">
        <f t="shared" si="40"/>
        <v>0</v>
      </c>
      <c r="M346" s="193"/>
      <c r="N346" s="1"/>
      <c r="O346" s="1"/>
      <c r="P346" s="1"/>
    </row>
    <row r="347" spans="1:16" ht="53.25" customHeight="1">
      <c r="A347" s="54">
        <f>IF(I347="","",COUNTA($I$14:I347))-1</f>
        <v>287</v>
      </c>
      <c r="B347" s="54" t="str">
        <f t="shared" si="41"/>
        <v>287.BV17</v>
      </c>
      <c r="C347" s="54" t="str">
        <f t="shared" si="42"/>
        <v>287.BV17</v>
      </c>
      <c r="D347" s="46" t="s">
        <v>969</v>
      </c>
      <c r="E347" s="64" t="s">
        <v>405</v>
      </c>
      <c r="F347" s="64"/>
      <c r="G347" s="46" t="s">
        <v>27</v>
      </c>
      <c r="H347" s="46" t="s">
        <v>376</v>
      </c>
      <c r="I347" s="50">
        <v>10</v>
      </c>
      <c r="J347" s="49"/>
      <c r="K347" s="50">
        <f t="shared" si="32"/>
        <v>0</v>
      </c>
      <c r="L347" s="48">
        <f t="shared" si="40"/>
        <v>0</v>
      </c>
      <c r="M347" s="193"/>
      <c r="N347" s="1"/>
      <c r="O347" s="1"/>
      <c r="P347" s="1"/>
    </row>
    <row r="348" spans="1:16" ht="53.25" customHeight="1">
      <c r="A348" s="54">
        <f>IF(I348="","",COUNTA($I$14:I348))-1</f>
        <v>288</v>
      </c>
      <c r="B348" s="54" t="str">
        <f t="shared" si="41"/>
        <v>288.BV17</v>
      </c>
      <c r="C348" s="54" t="str">
        <f t="shared" si="42"/>
        <v>288.BV17</v>
      </c>
      <c r="D348" s="46" t="s">
        <v>969</v>
      </c>
      <c r="E348" s="64" t="s">
        <v>406</v>
      </c>
      <c r="F348" s="64"/>
      <c r="G348" s="46" t="s">
        <v>27</v>
      </c>
      <c r="H348" s="46" t="s">
        <v>376</v>
      </c>
      <c r="I348" s="50">
        <v>60</v>
      </c>
      <c r="J348" s="49"/>
      <c r="K348" s="50">
        <f t="shared" si="32"/>
        <v>0</v>
      </c>
      <c r="L348" s="48">
        <f t="shared" si="40"/>
        <v>0</v>
      </c>
      <c r="M348" s="193"/>
      <c r="N348" s="1"/>
      <c r="O348" s="1"/>
      <c r="P348" s="1"/>
    </row>
    <row r="349" spans="1:16" ht="53.25" customHeight="1">
      <c r="A349" s="54">
        <f>IF(I349="","",COUNTA($I$14:I349))-1</f>
        <v>289</v>
      </c>
      <c r="B349" s="54" t="str">
        <f t="shared" si="41"/>
        <v>289.BV17</v>
      </c>
      <c r="C349" s="54" t="str">
        <f t="shared" si="42"/>
        <v>289.BV17</v>
      </c>
      <c r="D349" s="46" t="s">
        <v>969</v>
      </c>
      <c r="E349" s="64" t="s">
        <v>407</v>
      </c>
      <c r="F349" s="64"/>
      <c r="G349" s="46" t="s">
        <v>27</v>
      </c>
      <c r="H349" s="46" t="s">
        <v>376</v>
      </c>
      <c r="I349" s="50">
        <v>20</v>
      </c>
      <c r="J349" s="49"/>
      <c r="K349" s="50">
        <f t="shared" si="32"/>
        <v>0</v>
      </c>
      <c r="L349" s="48">
        <f t="shared" si="40"/>
        <v>0</v>
      </c>
      <c r="M349" s="193"/>
      <c r="N349" s="1"/>
      <c r="O349" s="1"/>
      <c r="P349" s="1"/>
    </row>
    <row r="350" spans="1:16" ht="53.25" customHeight="1">
      <c r="A350" s="54">
        <f>IF(I350="","",COUNTA($I$14:I350))-1</f>
        <v>290</v>
      </c>
      <c r="B350" s="54" t="str">
        <f t="shared" si="41"/>
        <v>290.BV17</v>
      </c>
      <c r="C350" s="54" t="str">
        <f t="shared" si="42"/>
        <v>290.BV17</v>
      </c>
      <c r="D350" s="46" t="s">
        <v>969</v>
      </c>
      <c r="E350" s="64" t="s">
        <v>408</v>
      </c>
      <c r="F350" s="64"/>
      <c r="G350" s="46" t="s">
        <v>27</v>
      </c>
      <c r="H350" s="46" t="s">
        <v>376</v>
      </c>
      <c r="I350" s="50">
        <v>10</v>
      </c>
      <c r="J350" s="49"/>
      <c r="K350" s="50">
        <f t="shared" si="32"/>
        <v>0</v>
      </c>
      <c r="L350" s="48">
        <f t="shared" si="40"/>
        <v>0</v>
      </c>
      <c r="M350" s="193"/>
      <c r="N350" s="1"/>
      <c r="O350" s="1"/>
      <c r="P350" s="1"/>
    </row>
    <row r="351" spans="1:16" ht="53.25" customHeight="1">
      <c r="A351" s="54">
        <f>IF(I351="","",COUNTA($I$14:I351))-1</f>
        <v>291</v>
      </c>
      <c r="B351" s="54" t="str">
        <f t="shared" si="41"/>
        <v>291.BV17</v>
      </c>
      <c r="C351" s="54" t="str">
        <f t="shared" si="42"/>
        <v>291.BV17</v>
      </c>
      <c r="D351" s="46" t="s">
        <v>969</v>
      </c>
      <c r="E351" s="64" t="s">
        <v>409</v>
      </c>
      <c r="F351" s="64"/>
      <c r="G351" s="46" t="s">
        <v>27</v>
      </c>
      <c r="H351" s="46" t="s">
        <v>376</v>
      </c>
      <c r="I351" s="50">
        <v>100</v>
      </c>
      <c r="J351" s="49"/>
      <c r="K351" s="50">
        <f t="shared" si="32"/>
        <v>0</v>
      </c>
      <c r="L351" s="48">
        <f t="shared" si="40"/>
        <v>0</v>
      </c>
      <c r="M351" s="193"/>
      <c r="N351" s="1"/>
      <c r="O351" s="1"/>
      <c r="P351" s="1"/>
    </row>
    <row r="352" spans="1:16" ht="53.25" customHeight="1">
      <c r="A352" s="54">
        <f>IF(I352="","",COUNTA($I$14:I352))-1</f>
        <v>292</v>
      </c>
      <c r="B352" s="54" t="str">
        <f t="shared" si="41"/>
        <v>292.BV17</v>
      </c>
      <c r="C352" s="54" t="str">
        <f t="shared" si="42"/>
        <v>292.BV17</v>
      </c>
      <c r="D352" s="46" t="s">
        <v>969</v>
      </c>
      <c r="E352" s="64" t="s">
        <v>410</v>
      </c>
      <c r="F352" s="64"/>
      <c r="G352" s="46" t="s">
        <v>27</v>
      </c>
      <c r="H352" s="46" t="s">
        <v>376</v>
      </c>
      <c r="I352" s="50">
        <v>5</v>
      </c>
      <c r="J352" s="49"/>
      <c r="K352" s="50">
        <f t="shared" si="32"/>
        <v>0</v>
      </c>
      <c r="L352" s="48">
        <f t="shared" si="40"/>
        <v>0</v>
      </c>
      <c r="M352" s="193"/>
      <c r="N352" s="1"/>
      <c r="O352" s="1"/>
      <c r="P352" s="1"/>
    </row>
    <row r="353" spans="1:16" ht="53.25" customHeight="1">
      <c r="A353" s="54">
        <f>IF(I353="","",COUNTA($I$14:I353))-1</f>
        <v>293</v>
      </c>
      <c r="B353" s="54" t="str">
        <f t="shared" si="41"/>
        <v>293.BV17</v>
      </c>
      <c r="C353" s="54" t="str">
        <f t="shared" si="42"/>
        <v>293.BV17</v>
      </c>
      <c r="D353" s="46" t="s">
        <v>969</v>
      </c>
      <c r="E353" s="64" t="s">
        <v>411</v>
      </c>
      <c r="F353" s="64"/>
      <c r="G353" s="46" t="s">
        <v>27</v>
      </c>
      <c r="H353" s="46" t="s">
        <v>376</v>
      </c>
      <c r="I353" s="50">
        <v>2</v>
      </c>
      <c r="J353" s="49"/>
      <c r="K353" s="50">
        <f t="shared" si="32"/>
        <v>0</v>
      </c>
      <c r="L353" s="48">
        <f t="shared" si="40"/>
        <v>0</v>
      </c>
      <c r="M353" s="193"/>
      <c r="N353" s="1"/>
      <c r="O353" s="1"/>
      <c r="P353" s="1"/>
    </row>
    <row r="354" spans="1:16" ht="53.25" customHeight="1">
      <c r="A354" s="54">
        <f>IF(I354="","",COUNTA($I$14:I354))-1</f>
        <v>294</v>
      </c>
      <c r="B354" s="54" t="str">
        <f t="shared" si="41"/>
        <v>294.BV17</v>
      </c>
      <c r="C354" s="54" t="str">
        <f t="shared" si="42"/>
        <v>294.BV17</v>
      </c>
      <c r="D354" s="46" t="s">
        <v>969</v>
      </c>
      <c r="E354" s="64" t="s">
        <v>412</v>
      </c>
      <c r="F354" s="64"/>
      <c r="G354" s="46" t="s">
        <v>27</v>
      </c>
      <c r="H354" s="46" t="s">
        <v>376</v>
      </c>
      <c r="I354" s="50">
        <v>2</v>
      </c>
      <c r="J354" s="49"/>
      <c r="K354" s="50">
        <f t="shared" ref="K354:K417" si="43">IF(I354="","",J354*I354)</f>
        <v>0</v>
      </c>
      <c r="L354" s="48">
        <f t="shared" si="40"/>
        <v>0</v>
      </c>
      <c r="M354" s="193"/>
      <c r="N354" s="1"/>
      <c r="O354" s="1"/>
      <c r="P354" s="1"/>
    </row>
    <row r="355" spans="1:16" ht="53.25" customHeight="1">
      <c r="A355" s="54">
        <f>IF(I355="","",COUNTA($I$14:I355))-1</f>
        <v>295</v>
      </c>
      <c r="B355" s="54" t="str">
        <f t="shared" si="41"/>
        <v>295.BV17</v>
      </c>
      <c r="C355" s="54" t="str">
        <f t="shared" si="42"/>
        <v>295.BV17</v>
      </c>
      <c r="D355" s="46" t="s">
        <v>969</v>
      </c>
      <c r="E355" s="64" t="s">
        <v>413</v>
      </c>
      <c r="F355" s="64"/>
      <c r="G355" s="46" t="s">
        <v>27</v>
      </c>
      <c r="H355" s="46" t="s">
        <v>376</v>
      </c>
      <c r="I355" s="50">
        <v>150</v>
      </c>
      <c r="J355" s="49"/>
      <c r="K355" s="50">
        <f t="shared" si="43"/>
        <v>0</v>
      </c>
      <c r="L355" s="48">
        <f t="shared" si="40"/>
        <v>0</v>
      </c>
      <c r="M355" s="193"/>
      <c r="N355" s="1"/>
      <c r="O355" s="1"/>
      <c r="P355" s="1"/>
    </row>
    <row r="356" spans="1:16">
      <c r="A356" s="54"/>
      <c r="B356" s="54"/>
      <c r="C356" s="54"/>
      <c r="D356" s="74" t="s">
        <v>860</v>
      </c>
      <c r="E356" s="98" t="s">
        <v>414</v>
      </c>
      <c r="F356" s="98"/>
      <c r="G356" s="46"/>
      <c r="H356" s="46"/>
      <c r="I356" s="50"/>
      <c r="J356" s="49"/>
      <c r="K356" s="50" t="str">
        <f t="shared" si="43"/>
        <v/>
      </c>
      <c r="L356" s="50"/>
      <c r="M356" s="49"/>
      <c r="N356" s="46"/>
      <c r="O356" s="46"/>
      <c r="P356" s="46"/>
    </row>
    <row r="357" spans="1:16">
      <c r="A357" s="54"/>
      <c r="B357" s="54"/>
      <c r="C357" s="54"/>
      <c r="D357" s="74" t="s">
        <v>860</v>
      </c>
      <c r="E357" s="98" t="s">
        <v>415</v>
      </c>
      <c r="F357" s="98"/>
      <c r="G357" s="46"/>
      <c r="H357" s="46"/>
      <c r="I357" s="50"/>
      <c r="J357" s="49"/>
      <c r="K357" s="50" t="str">
        <f t="shared" si="43"/>
        <v/>
      </c>
      <c r="L357" s="48" t="str">
        <f t="shared" ref="L357:L372" si="44">K357</f>
        <v/>
      </c>
      <c r="M357" s="47"/>
      <c r="N357" s="46"/>
      <c r="O357" s="46"/>
      <c r="P357" s="46"/>
    </row>
    <row r="358" spans="1:16" ht="53.25" customHeight="1">
      <c r="A358" s="54">
        <f>IF(I358="","",COUNTA($I$14:I358))-1</f>
        <v>296</v>
      </c>
      <c r="B358" s="54" t="str">
        <f t="shared" ref="B358:B373" si="45">IF(A358="","",CONCATENATE(A358,".BV17"))</f>
        <v>296.BV17</v>
      </c>
      <c r="C358" s="54" t="str">
        <f t="shared" ref="C358:C373" si="46">B358</f>
        <v>296.BV17</v>
      </c>
      <c r="D358" s="74" t="s">
        <v>860</v>
      </c>
      <c r="E358" s="148" t="s">
        <v>416</v>
      </c>
      <c r="F358" s="148"/>
      <c r="G358" s="46" t="s">
        <v>27</v>
      </c>
      <c r="H358" s="46" t="s">
        <v>142</v>
      </c>
      <c r="I358" s="50">
        <v>5</v>
      </c>
      <c r="J358" s="78"/>
      <c r="K358" s="50">
        <f t="shared" si="43"/>
        <v>0</v>
      </c>
      <c r="L358" s="48">
        <f t="shared" si="44"/>
        <v>0</v>
      </c>
      <c r="M358" s="149"/>
      <c r="N358" s="54"/>
      <c r="O358" s="46"/>
      <c r="P358" s="46"/>
    </row>
    <row r="359" spans="1:16" ht="53.25" customHeight="1">
      <c r="A359" s="54">
        <f>IF(I359="","",COUNTA($I$14:I359))-1</f>
        <v>297</v>
      </c>
      <c r="B359" s="54" t="str">
        <f t="shared" si="45"/>
        <v>297.BV17</v>
      </c>
      <c r="C359" s="54" t="str">
        <f t="shared" si="46"/>
        <v>297.BV17</v>
      </c>
      <c r="D359" s="74" t="s">
        <v>860</v>
      </c>
      <c r="E359" s="148" t="s">
        <v>417</v>
      </c>
      <c r="F359" s="148"/>
      <c r="G359" s="46" t="s">
        <v>27</v>
      </c>
      <c r="H359" s="46" t="s">
        <v>142</v>
      </c>
      <c r="I359" s="50">
        <v>5</v>
      </c>
      <c r="J359" s="49"/>
      <c r="K359" s="50">
        <f t="shared" si="43"/>
        <v>0</v>
      </c>
      <c r="L359" s="48">
        <f t="shared" si="44"/>
        <v>0</v>
      </c>
      <c r="M359" s="150"/>
      <c r="N359" s="46"/>
      <c r="O359" s="46"/>
      <c r="P359" s="46"/>
    </row>
    <row r="360" spans="1:16" ht="53.25" customHeight="1">
      <c r="A360" s="54">
        <f>IF(I360="","",COUNTA($I$14:I360))-1</f>
        <v>298</v>
      </c>
      <c r="B360" s="54" t="str">
        <f t="shared" si="45"/>
        <v>298.BV17</v>
      </c>
      <c r="C360" s="54" t="str">
        <f t="shared" si="46"/>
        <v>298.BV17</v>
      </c>
      <c r="D360" s="74" t="s">
        <v>860</v>
      </c>
      <c r="E360" s="148" t="s">
        <v>419</v>
      </c>
      <c r="F360" s="148"/>
      <c r="G360" s="46" t="s">
        <v>27</v>
      </c>
      <c r="H360" s="46" t="s">
        <v>142</v>
      </c>
      <c r="I360" s="50">
        <v>2</v>
      </c>
      <c r="J360" s="49"/>
      <c r="K360" s="50">
        <f t="shared" si="43"/>
        <v>0</v>
      </c>
      <c r="L360" s="48">
        <f t="shared" si="44"/>
        <v>0</v>
      </c>
      <c r="M360" s="150"/>
      <c r="N360" s="151"/>
      <c r="O360" s="46"/>
      <c r="P360" s="46"/>
    </row>
    <row r="361" spans="1:16" ht="53.25" customHeight="1">
      <c r="A361" s="54">
        <f>IF(I361="","",COUNTA($I$14:I361))-1</f>
        <v>299</v>
      </c>
      <c r="B361" s="54" t="str">
        <f t="shared" si="45"/>
        <v>299.BV17</v>
      </c>
      <c r="C361" s="54" t="str">
        <f t="shared" si="46"/>
        <v>299.BV17</v>
      </c>
      <c r="D361" s="74" t="s">
        <v>860</v>
      </c>
      <c r="E361" s="148" t="s">
        <v>420</v>
      </c>
      <c r="F361" s="148"/>
      <c r="G361" s="46" t="s">
        <v>27</v>
      </c>
      <c r="H361" s="46" t="s">
        <v>142</v>
      </c>
      <c r="I361" s="50">
        <v>2</v>
      </c>
      <c r="J361" s="49"/>
      <c r="K361" s="50">
        <f t="shared" si="43"/>
        <v>0</v>
      </c>
      <c r="L361" s="48">
        <f t="shared" si="44"/>
        <v>0</v>
      </c>
      <c r="M361" s="150"/>
      <c r="N361" s="151"/>
      <c r="O361" s="46"/>
      <c r="P361" s="46"/>
    </row>
    <row r="362" spans="1:16" ht="53.25" customHeight="1">
      <c r="A362" s="54">
        <f>IF(I362="","",COUNTA($I$14:I362))-1</f>
        <v>300</v>
      </c>
      <c r="B362" s="54" t="str">
        <f t="shared" si="45"/>
        <v>300.BV17</v>
      </c>
      <c r="C362" s="54" t="str">
        <f t="shared" si="46"/>
        <v>300.BV17</v>
      </c>
      <c r="D362" s="74" t="s">
        <v>860</v>
      </c>
      <c r="E362" s="148" t="s">
        <v>422</v>
      </c>
      <c r="F362" s="148"/>
      <c r="G362" s="46" t="s">
        <v>27</v>
      </c>
      <c r="H362" s="46" t="s">
        <v>142</v>
      </c>
      <c r="I362" s="50">
        <v>2</v>
      </c>
      <c r="J362" s="49"/>
      <c r="K362" s="50">
        <f t="shared" si="43"/>
        <v>0</v>
      </c>
      <c r="L362" s="48">
        <f t="shared" si="44"/>
        <v>0</v>
      </c>
      <c r="M362" s="150"/>
      <c r="N362" s="151"/>
      <c r="O362" s="46"/>
      <c r="P362" s="46"/>
    </row>
    <row r="363" spans="1:16" ht="53.25" customHeight="1">
      <c r="A363" s="54">
        <f>IF(I363="","",COUNTA($I$14:I363))-1</f>
        <v>301</v>
      </c>
      <c r="B363" s="54" t="str">
        <f t="shared" si="45"/>
        <v>301.BV17</v>
      </c>
      <c r="C363" s="54" t="str">
        <f t="shared" si="46"/>
        <v>301.BV17</v>
      </c>
      <c r="D363" s="74" t="s">
        <v>860</v>
      </c>
      <c r="E363" s="148" t="s">
        <v>423</v>
      </c>
      <c r="F363" s="148"/>
      <c r="G363" s="46" t="s">
        <v>27</v>
      </c>
      <c r="H363" s="46" t="s">
        <v>142</v>
      </c>
      <c r="I363" s="50">
        <v>2</v>
      </c>
      <c r="J363" s="49"/>
      <c r="K363" s="50">
        <f t="shared" si="43"/>
        <v>0</v>
      </c>
      <c r="L363" s="48">
        <f t="shared" si="44"/>
        <v>0</v>
      </c>
      <c r="M363" s="150"/>
      <c r="N363" s="151"/>
      <c r="O363" s="46"/>
      <c r="P363" s="46"/>
    </row>
    <row r="364" spans="1:16" ht="53.25" customHeight="1">
      <c r="A364" s="54">
        <f>IF(I364="","",COUNTA($I$14:I364))-1</f>
        <v>302</v>
      </c>
      <c r="B364" s="54" t="str">
        <f t="shared" si="45"/>
        <v>302.BV17</v>
      </c>
      <c r="C364" s="54" t="str">
        <f t="shared" si="46"/>
        <v>302.BV17</v>
      </c>
      <c r="D364" s="74" t="s">
        <v>860</v>
      </c>
      <c r="E364" s="148" t="s">
        <v>424</v>
      </c>
      <c r="F364" s="148"/>
      <c r="G364" s="46" t="s">
        <v>27</v>
      </c>
      <c r="H364" s="46" t="s">
        <v>142</v>
      </c>
      <c r="I364" s="50">
        <v>2</v>
      </c>
      <c r="J364" s="49"/>
      <c r="K364" s="50">
        <f t="shared" si="43"/>
        <v>0</v>
      </c>
      <c r="L364" s="48">
        <f t="shared" si="44"/>
        <v>0</v>
      </c>
      <c r="M364" s="150"/>
      <c r="N364" s="151"/>
      <c r="O364" s="46"/>
      <c r="P364" s="46"/>
    </row>
    <row r="365" spans="1:16" ht="53.25" customHeight="1">
      <c r="A365" s="54">
        <f>IF(I365="","",COUNTA($I$14:I365))-1</f>
        <v>303</v>
      </c>
      <c r="B365" s="54" t="str">
        <f t="shared" si="45"/>
        <v>303.BV17</v>
      </c>
      <c r="C365" s="54" t="str">
        <f t="shared" si="46"/>
        <v>303.BV17</v>
      </c>
      <c r="D365" s="74" t="s">
        <v>860</v>
      </c>
      <c r="E365" s="148" t="s">
        <v>425</v>
      </c>
      <c r="F365" s="148"/>
      <c r="G365" s="46" t="s">
        <v>27</v>
      </c>
      <c r="H365" s="46" t="s">
        <v>142</v>
      </c>
      <c r="I365" s="50">
        <v>2</v>
      </c>
      <c r="J365" s="49"/>
      <c r="K365" s="50">
        <f t="shared" si="43"/>
        <v>0</v>
      </c>
      <c r="L365" s="48">
        <f t="shared" si="44"/>
        <v>0</v>
      </c>
      <c r="M365" s="150"/>
      <c r="N365" s="151"/>
      <c r="O365" s="46"/>
      <c r="P365" s="46"/>
    </row>
    <row r="366" spans="1:16" ht="53.25" customHeight="1">
      <c r="A366" s="54">
        <f>IF(I366="","",COUNTA($I$14:I366))-1</f>
        <v>304</v>
      </c>
      <c r="B366" s="54" t="str">
        <f t="shared" si="45"/>
        <v>304.BV17</v>
      </c>
      <c r="C366" s="54" t="str">
        <f t="shared" si="46"/>
        <v>304.BV17</v>
      </c>
      <c r="D366" s="74" t="s">
        <v>860</v>
      </c>
      <c r="E366" s="148" t="s">
        <v>426</v>
      </c>
      <c r="F366" s="148"/>
      <c r="G366" s="46" t="s">
        <v>27</v>
      </c>
      <c r="H366" s="46" t="s">
        <v>142</v>
      </c>
      <c r="I366" s="50">
        <v>2</v>
      </c>
      <c r="J366" s="49"/>
      <c r="K366" s="50">
        <f t="shared" si="43"/>
        <v>0</v>
      </c>
      <c r="L366" s="48">
        <f t="shared" si="44"/>
        <v>0</v>
      </c>
      <c r="M366" s="150"/>
      <c r="N366" s="151"/>
      <c r="O366" s="46"/>
      <c r="P366" s="46"/>
    </row>
    <row r="367" spans="1:16" ht="53.25" customHeight="1">
      <c r="A367" s="54">
        <f>IF(I367="","",COUNTA($I$14:I367))-1</f>
        <v>305</v>
      </c>
      <c r="B367" s="54" t="str">
        <f t="shared" si="45"/>
        <v>305.BV17</v>
      </c>
      <c r="C367" s="54" t="str">
        <f t="shared" si="46"/>
        <v>305.BV17</v>
      </c>
      <c r="D367" s="74" t="s">
        <v>860</v>
      </c>
      <c r="E367" s="64" t="s">
        <v>427</v>
      </c>
      <c r="F367" s="64"/>
      <c r="G367" s="46" t="s">
        <v>27</v>
      </c>
      <c r="H367" s="46" t="s">
        <v>428</v>
      </c>
      <c r="I367" s="50">
        <v>2</v>
      </c>
      <c r="J367" s="49"/>
      <c r="K367" s="50">
        <f t="shared" si="43"/>
        <v>0</v>
      </c>
      <c r="L367" s="48">
        <f t="shared" si="44"/>
        <v>0</v>
      </c>
      <c r="M367" s="150"/>
      <c r="N367" s="151"/>
      <c r="O367" s="46"/>
      <c r="P367" s="46"/>
    </row>
    <row r="368" spans="1:16" ht="53.25" customHeight="1">
      <c r="A368" s="54">
        <f>IF(I368="","",COUNTA($I$14:I368))-1</f>
        <v>306</v>
      </c>
      <c r="B368" s="54" t="str">
        <f t="shared" si="45"/>
        <v>306.BV17</v>
      </c>
      <c r="C368" s="54" t="str">
        <f t="shared" si="46"/>
        <v>306.BV17</v>
      </c>
      <c r="D368" s="74" t="s">
        <v>860</v>
      </c>
      <c r="E368" s="64" t="s">
        <v>432</v>
      </c>
      <c r="F368" s="64"/>
      <c r="G368" s="46" t="s">
        <v>27</v>
      </c>
      <c r="H368" s="46" t="s">
        <v>118</v>
      </c>
      <c r="I368" s="50">
        <v>2</v>
      </c>
      <c r="J368" s="49"/>
      <c r="K368" s="50">
        <f t="shared" si="43"/>
        <v>0</v>
      </c>
      <c r="L368" s="48">
        <f t="shared" si="44"/>
        <v>0</v>
      </c>
      <c r="M368" s="150"/>
      <c r="N368" s="151"/>
      <c r="O368" s="46"/>
      <c r="P368" s="46"/>
    </row>
    <row r="369" spans="1:16" ht="53.25" customHeight="1">
      <c r="A369" s="54">
        <f>IF(I369="","",COUNTA($I$14:I369))-1</f>
        <v>307</v>
      </c>
      <c r="B369" s="54" t="str">
        <f t="shared" si="45"/>
        <v>307.BV17</v>
      </c>
      <c r="C369" s="54" t="str">
        <f t="shared" si="46"/>
        <v>307.BV17</v>
      </c>
      <c r="D369" s="74" t="s">
        <v>860</v>
      </c>
      <c r="E369" s="64" t="s">
        <v>434</v>
      </c>
      <c r="F369" s="64"/>
      <c r="G369" s="46" t="s">
        <v>27</v>
      </c>
      <c r="H369" s="46" t="s">
        <v>118</v>
      </c>
      <c r="I369" s="50">
        <v>2</v>
      </c>
      <c r="J369" s="49"/>
      <c r="K369" s="50">
        <f t="shared" si="43"/>
        <v>0</v>
      </c>
      <c r="L369" s="48">
        <f t="shared" si="44"/>
        <v>0</v>
      </c>
      <c r="M369" s="150"/>
      <c r="N369" s="151"/>
      <c r="O369" s="46"/>
      <c r="P369" s="46"/>
    </row>
    <row r="370" spans="1:16" ht="53.25" customHeight="1">
      <c r="A370" s="54">
        <f>IF(I370="","",COUNTA($I$14:I370))-1</f>
        <v>308</v>
      </c>
      <c r="B370" s="54" t="str">
        <f t="shared" si="45"/>
        <v>308.BV17</v>
      </c>
      <c r="C370" s="54" t="str">
        <f t="shared" si="46"/>
        <v>308.BV17</v>
      </c>
      <c r="D370" s="74" t="s">
        <v>860</v>
      </c>
      <c r="E370" s="64" t="s">
        <v>436</v>
      </c>
      <c r="F370" s="64"/>
      <c r="G370" s="46" t="s">
        <v>27</v>
      </c>
      <c r="H370" s="46" t="s">
        <v>118</v>
      </c>
      <c r="I370" s="50">
        <v>2</v>
      </c>
      <c r="J370" s="49"/>
      <c r="K370" s="50">
        <f t="shared" si="43"/>
        <v>0</v>
      </c>
      <c r="L370" s="48">
        <f t="shared" si="44"/>
        <v>0</v>
      </c>
      <c r="M370" s="149"/>
      <c r="N370" s="151"/>
      <c r="O370" s="46"/>
      <c r="P370" s="46"/>
    </row>
    <row r="371" spans="1:16" ht="53.25" customHeight="1">
      <c r="A371" s="54">
        <f>IF(I371="","",COUNTA($I$14:I371))-1</f>
        <v>309</v>
      </c>
      <c r="B371" s="54" t="str">
        <f t="shared" si="45"/>
        <v>309.BV17</v>
      </c>
      <c r="C371" s="54" t="str">
        <f t="shared" si="46"/>
        <v>309.BV17</v>
      </c>
      <c r="D371" s="74" t="s">
        <v>860</v>
      </c>
      <c r="E371" s="64" t="s">
        <v>438</v>
      </c>
      <c r="F371" s="64"/>
      <c r="G371" s="46" t="s">
        <v>27</v>
      </c>
      <c r="H371" s="46" t="s">
        <v>439</v>
      </c>
      <c r="I371" s="50">
        <v>2</v>
      </c>
      <c r="J371" s="49"/>
      <c r="K371" s="50">
        <f t="shared" si="43"/>
        <v>0</v>
      </c>
      <c r="L371" s="48">
        <f t="shared" si="44"/>
        <v>0</v>
      </c>
      <c r="M371" s="149"/>
      <c r="N371" s="84"/>
      <c r="O371" s="46"/>
      <c r="P371" s="46"/>
    </row>
    <row r="372" spans="1:16" ht="53.25" customHeight="1">
      <c r="A372" s="54">
        <f>IF(I372="","",COUNTA($I$14:I372))-1</f>
        <v>310</v>
      </c>
      <c r="B372" s="54" t="str">
        <f t="shared" si="45"/>
        <v>310.BV17</v>
      </c>
      <c r="C372" s="54" t="str">
        <f t="shared" si="46"/>
        <v>310.BV17</v>
      </c>
      <c r="D372" s="74" t="s">
        <v>860</v>
      </c>
      <c r="E372" s="64" t="s">
        <v>440</v>
      </c>
      <c r="F372" s="64"/>
      <c r="G372" s="46" t="s">
        <v>27</v>
      </c>
      <c r="H372" s="46" t="s">
        <v>441</v>
      </c>
      <c r="I372" s="50">
        <v>2</v>
      </c>
      <c r="J372" s="49"/>
      <c r="K372" s="50">
        <f t="shared" si="43"/>
        <v>0</v>
      </c>
      <c r="L372" s="48">
        <f t="shared" si="44"/>
        <v>0</v>
      </c>
      <c r="M372" s="152"/>
      <c r="N372" s="84"/>
      <c r="O372" s="46"/>
      <c r="P372" s="46"/>
    </row>
    <row r="373" spans="1:16" ht="53.25" customHeight="1">
      <c r="A373" s="54">
        <f>IF(M373="Đồng bộ",A372+1)</f>
        <v>311</v>
      </c>
      <c r="B373" s="54" t="str">
        <f t="shared" si="45"/>
        <v>311.BV17</v>
      </c>
      <c r="C373" s="54" t="str">
        <f t="shared" si="46"/>
        <v>311.BV17</v>
      </c>
      <c r="D373" s="74"/>
      <c r="E373" s="60" t="s">
        <v>968</v>
      </c>
      <c r="F373" s="60"/>
      <c r="G373" s="46"/>
      <c r="H373" s="46"/>
      <c r="I373" s="50"/>
      <c r="J373" s="49"/>
      <c r="K373" s="50"/>
      <c r="L373" s="48">
        <f>SUM(K374:K377)</f>
        <v>0</v>
      </c>
      <c r="M373" s="53" t="s">
        <v>904</v>
      </c>
      <c r="N373" s="84"/>
      <c r="O373" s="46"/>
      <c r="P373" s="46"/>
    </row>
    <row r="374" spans="1:16" ht="53.25" customHeight="1">
      <c r="A374" s="54"/>
      <c r="B374" s="54"/>
      <c r="C374" s="54" t="str">
        <f>$C$373&amp;".1"</f>
        <v>311.BV17.1</v>
      </c>
      <c r="D374" s="74" t="s">
        <v>860</v>
      </c>
      <c r="E374" s="148" t="s">
        <v>418</v>
      </c>
      <c r="F374" s="148"/>
      <c r="G374" s="46" t="s">
        <v>27</v>
      </c>
      <c r="H374" s="46" t="s">
        <v>142</v>
      </c>
      <c r="I374" s="50">
        <v>60</v>
      </c>
      <c r="J374" s="49"/>
      <c r="K374" s="50">
        <f>IF(I374="","",J374*I374)</f>
        <v>0</v>
      </c>
      <c r="L374" s="48"/>
      <c r="M374" s="150"/>
      <c r="N374" s="84"/>
      <c r="O374" s="46"/>
      <c r="P374" s="46"/>
    </row>
    <row r="375" spans="1:16" ht="53.25" customHeight="1">
      <c r="A375" s="54"/>
      <c r="B375" s="54" t="str">
        <f>IF(A375="","",CONCATENATE(A375,".BV17"))</f>
        <v/>
      </c>
      <c r="C375" s="54" t="str">
        <f>$C$373&amp;".2"</f>
        <v>311.BV17.2</v>
      </c>
      <c r="D375" s="74" t="s">
        <v>860</v>
      </c>
      <c r="E375" s="148" t="s">
        <v>421</v>
      </c>
      <c r="F375" s="148"/>
      <c r="G375" s="46" t="s">
        <v>27</v>
      </c>
      <c r="H375" s="46" t="s">
        <v>142</v>
      </c>
      <c r="I375" s="50">
        <v>60</v>
      </c>
      <c r="J375" s="49"/>
      <c r="K375" s="50">
        <f>IF(I375="","",J375*I375)</f>
        <v>0</v>
      </c>
      <c r="L375" s="48"/>
      <c r="M375" s="150"/>
      <c r="N375" s="151"/>
      <c r="O375" s="46"/>
      <c r="P375" s="46"/>
    </row>
    <row r="376" spans="1:16" ht="53.25" customHeight="1">
      <c r="A376" s="54"/>
      <c r="B376" s="54" t="str">
        <f>IF(A376="","",CONCATENATE(A376,".BV17"))</f>
        <v/>
      </c>
      <c r="C376" s="54" t="str">
        <f>$C$373&amp;".3"</f>
        <v>311.BV17.3</v>
      </c>
      <c r="D376" s="74" t="s">
        <v>860</v>
      </c>
      <c r="E376" s="64" t="s">
        <v>430</v>
      </c>
      <c r="F376" s="64"/>
      <c r="G376" s="46" t="s">
        <v>27</v>
      </c>
      <c r="H376" s="46" t="s">
        <v>431</v>
      </c>
      <c r="I376" s="50">
        <v>750</v>
      </c>
      <c r="J376" s="49"/>
      <c r="K376" s="50">
        <f>IF(I376="","",J376*I376)</f>
        <v>0</v>
      </c>
      <c r="L376" s="48"/>
      <c r="M376" s="150"/>
      <c r="N376" s="151"/>
      <c r="O376" s="46"/>
      <c r="P376" s="46"/>
    </row>
    <row r="377" spans="1:16" ht="53.25" customHeight="1">
      <c r="A377" s="54"/>
      <c r="B377" s="54" t="str">
        <f>IF(A377="","",CONCATENATE(A377,".BV17"))</f>
        <v/>
      </c>
      <c r="C377" s="54" t="str">
        <f>$C$373&amp;".4"</f>
        <v>311.BV17.4</v>
      </c>
      <c r="D377" s="74" t="s">
        <v>860</v>
      </c>
      <c r="E377" s="64" t="s">
        <v>429</v>
      </c>
      <c r="F377" s="64"/>
      <c r="G377" s="46" t="s">
        <v>27</v>
      </c>
      <c r="H377" s="46" t="s">
        <v>428</v>
      </c>
      <c r="I377" s="50">
        <v>10</v>
      </c>
      <c r="J377" s="49"/>
      <c r="K377" s="50">
        <f>IF(I377="","",J377*I377)</f>
        <v>0</v>
      </c>
      <c r="L377" s="48"/>
      <c r="M377" s="150"/>
      <c r="N377" s="151"/>
      <c r="O377" s="46"/>
      <c r="P377" s="46"/>
    </row>
    <row r="378" spans="1:16" ht="53.25" customHeight="1">
      <c r="A378" s="54">
        <f>IF(M378="Đồng bộ",A373+1)</f>
        <v>312</v>
      </c>
      <c r="B378" s="54" t="str">
        <f>IF(A378="","",CONCATENATE(A378,".BV17"))</f>
        <v>312.BV17</v>
      </c>
      <c r="C378" s="54" t="str">
        <f>B378</f>
        <v>312.BV17</v>
      </c>
      <c r="D378" s="74"/>
      <c r="E378" s="60" t="s">
        <v>967</v>
      </c>
      <c r="F378" s="60"/>
      <c r="G378" s="46"/>
      <c r="H378" s="46"/>
      <c r="I378" s="50"/>
      <c r="J378" s="49"/>
      <c r="K378" s="50"/>
      <c r="L378" s="48">
        <f>SUM(K379:K382)</f>
        <v>0</v>
      </c>
      <c r="M378" s="53" t="s">
        <v>904</v>
      </c>
      <c r="N378" s="84"/>
      <c r="O378" s="46"/>
      <c r="P378" s="46"/>
    </row>
    <row r="379" spans="1:16" ht="53.25" customHeight="1">
      <c r="A379" s="54"/>
      <c r="B379" s="54"/>
      <c r="C379" s="54" t="str">
        <f>$C$373&amp;".1"</f>
        <v>311.BV17.1</v>
      </c>
      <c r="D379" s="74" t="s">
        <v>860</v>
      </c>
      <c r="E379" s="64" t="s">
        <v>966</v>
      </c>
      <c r="F379" s="64"/>
      <c r="G379" s="46" t="s">
        <v>27</v>
      </c>
      <c r="H379" s="46" t="s">
        <v>118</v>
      </c>
      <c r="I379" s="50">
        <v>20</v>
      </c>
      <c r="J379" s="49"/>
      <c r="K379" s="50">
        <f>IF(I379="","",J379*I379)</f>
        <v>0</v>
      </c>
      <c r="L379" s="48"/>
      <c r="M379" s="150"/>
      <c r="N379" s="151"/>
      <c r="O379" s="46"/>
      <c r="P379" s="46"/>
    </row>
    <row r="380" spans="1:16" ht="53.25" customHeight="1">
      <c r="A380" s="54"/>
      <c r="B380" s="54" t="str">
        <f t="shared" ref="B380:B393" si="47">IF(A380="","",CONCATENATE(A380,".BV17"))</f>
        <v/>
      </c>
      <c r="C380" s="54" t="str">
        <f>$C$373&amp;".2"</f>
        <v>311.BV17.2</v>
      </c>
      <c r="D380" s="74" t="s">
        <v>860</v>
      </c>
      <c r="E380" s="64" t="s">
        <v>433</v>
      </c>
      <c r="F380" s="64"/>
      <c r="G380" s="46" t="s">
        <v>27</v>
      </c>
      <c r="H380" s="46" t="s">
        <v>118</v>
      </c>
      <c r="I380" s="50">
        <v>20</v>
      </c>
      <c r="J380" s="49"/>
      <c r="K380" s="50">
        <f>IF(I380="","",J380*I380)</f>
        <v>0</v>
      </c>
      <c r="L380" s="48"/>
      <c r="M380" s="150"/>
      <c r="N380" s="151"/>
      <c r="O380" s="46"/>
      <c r="P380" s="46"/>
    </row>
    <row r="381" spans="1:16" ht="53.25" customHeight="1">
      <c r="A381" s="54"/>
      <c r="B381" s="54" t="str">
        <f t="shared" si="47"/>
        <v/>
      </c>
      <c r="C381" s="54" t="str">
        <f>$C$373&amp;".3"</f>
        <v>311.BV17.3</v>
      </c>
      <c r="D381" s="74" t="s">
        <v>860</v>
      </c>
      <c r="E381" s="64" t="s">
        <v>435</v>
      </c>
      <c r="F381" s="64"/>
      <c r="G381" s="46" t="s">
        <v>27</v>
      </c>
      <c r="H381" s="46" t="s">
        <v>118</v>
      </c>
      <c r="I381" s="50">
        <v>5</v>
      </c>
      <c r="J381" s="49"/>
      <c r="K381" s="50">
        <f>IF(I381="","",J381*I381)</f>
        <v>0</v>
      </c>
      <c r="L381" s="48"/>
      <c r="M381" s="150"/>
      <c r="N381" s="151"/>
      <c r="O381" s="46"/>
      <c r="P381" s="46"/>
    </row>
    <row r="382" spans="1:16" ht="53.25" customHeight="1">
      <c r="A382" s="54"/>
      <c r="B382" s="54" t="str">
        <f t="shared" si="47"/>
        <v/>
      </c>
      <c r="C382" s="54" t="str">
        <f>$C$373&amp;".4"</f>
        <v>311.BV17.4</v>
      </c>
      <c r="D382" s="74" t="s">
        <v>860</v>
      </c>
      <c r="E382" s="64" t="s">
        <v>437</v>
      </c>
      <c r="F382" s="64"/>
      <c r="G382" s="46" t="s">
        <v>27</v>
      </c>
      <c r="H382" s="46" t="s">
        <v>431</v>
      </c>
      <c r="I382" s="50">
        <v>300</v>
      </c>
      <c r="J382" s="49"/>
      <c r="K382" s="50">
        <f>IF(I382="","",J382*I382)</f>
        <v>0</v>
      </c>
      <c r="L382" s="48"/>
      <c r="M382" s="149"/>
      <c r="N382" s="151"/>
      <c r="O382" s="46"/>
      <c r="P382" s="46"/>
    </row>
    <row r="383" spans="1:16" s="57" customFormat="1" ht="53.25" customHeight="1">
      <c r="A383" s="54" t="str">
        <f>IF(I383="","",COUNTA($I$14:I383))</f>
        <v/>
      </c>
      <c r="B383" s="54" t="str">
        <f t="shared" si="47"/>
        <v/>
      </c>
      <c r="C383" s="54" t="str">
        <f t="shared" ref="C383:C393" si="48">B383</f>
        <v/>
      </c>
      <c r="D383" s="54"/>
      <c r="E383" s="60" t="s">
        <v>965</v>
      </c>
      <c r="F383" s="60"/>
      <c r="G383" s="53"/>
      <c r="H383" s="53"/>
      <c r="I383" s="50"/>
      <c r="J383" s="49"/>
      <c r="K383" s="50"/>
      <c r="L383" s="48"/>
      <c r="M383" s="53"/>
      <c r="N383" s="105"/>
      <c r="O383" s="46"/>
      <c r="P383" s="46"/>
    </row>
    <row r="384" spans="1:16" ht="53.25" customHeight="1">
      <c r="A384" s="54">
        <f>IF(I384="","",COUNTA($I$14:I384))-7</f>
        <v>313</v>
      </c>
      <c r="B384" s="54" t="str">
        <f t="shared" si="47"/>
        <v>313.BV17</v>
      </c>
      <c r="C384" s="54" t="str">
        <f t="shared" si="48"/>
        <v>313.BV17</v>
      </c>
      <c r="D384" s="74" t="s">
        <v>860</v>
      </c>
      <c r="E384" s="148" t="s">
        <v>490</v>
      </c>
      <c r="F384" s="148"/>
      <c r="G384" s="46" t="s">
        <v>27</v>
      </c>
      <c r="H384" s="46" t="s">
        <v>491</v>
      </c>
      <c r="I384" s="50">
        <v>2</v>
      </c>
      <c r="J384" s="49"/>
      <c r="K384" s="50">
        <f t="shared" ref="K384:K391" si="49">IF(I384="","",J384*I384)</f>
        <v>0</v>
      </c>
      <c r="L384" s="48">
        <f t="shared" ref="L384:L391" si="50">K384</f>
        <v>0</v>
      </c>
      <c r="M384" s="149"/>
      <c r="N384" s="105"/>
      <c r="O384" s="54"/>
      <c r="P384" s="46"/>
    </row>
    <row r="385" spans="1:16" ht="53.25" customHeight="1">
      <c r="A385" s="54">
        <f>IF(I385="","",COUNTA($I$14:I385))-7</f>
        <v>314</v>
      </c>
      <c r="B385" s="54" t="str">
        <f t="shared" si="47"/>
        <v>314.BV17</v>
      </c>
      <c r="C385" s="54" t="str">
        <f t="shared" si="48"/>
        <v>314.BV17</v>
      </c>
      <c r="D385" s="74" t="s">
        <v>860</v>
      </c>
      <c r="E385" s="148" t="s">
        <v>492</v>
      </c>
      <c r="F385" s="148"/>
      <c r="G385" s="46" t="s">
        <v>27</v>
      </c>
      <c r="H385" s="46" t="s">
        <v>491</v>
      </c>
      <c r="I385" s="50">
        <v>2</v>
      </c>
      <c r="J385" s="49"/>
      <c r="K385" s="50">
        <f t="shared" si="49"/>
        <v>0</v>
      </c>
      <c r="L385" s="48">
        <f t="shared" si="50"/>
        <v>0</v>
      </c>
      <c r="M385" s="149"/>
      <c r="N385" s="53"/>
      <c r="O385" s="54"/>
      <c r="P385" s="46"/>
    </row>
    <row r="386" spans="1:16" ht="53.25" customHeight="1">
      <c r="A386" s="54">
        <f>IF(I386="","",COUNTA($I$14:I386))-7</f>
        <v>315</v>
      </c>
      <c r="B386" s="54" t="str">
        <f t="shared" si="47"/>
        <v>315.BV17</v>
      </c>
      <c r="C386" s="54" t="str">
        <f t="shared" si="48"/>
        <v>315.BV17</v>
      </c>
      <c r="D386" s="74" t="s">
        <v>860</v>
      </c>
      <c r="E386" s="64" t="s">
        <v>493</v>
      </c>
      <c r="F386" s="64"/>
      <c r="G386" s="46" t="s">
        <v>27</v>
      </c>
      <c r="H386" s="46" t="s">
        <v>491</v>
      </c>
      <c r="I386" s="50">
        <v>2</v>
      </c>
      <c r="J386" s="49"/>
      <c r="K386" s="50">
        <f t="shared" si="49"/>
        <v>0</v>
      </c>
      <c r="L386" s="48">
        <f t="shared" si="50"/>
        <v>0</v>
      </c>
      <c r="M386" s="47"/>
      <c r="N386" s="84"/>
      <c r="O386" s="46"/>
      <c r="P386" s="46"/>
    </row>
    <row r="387" spans="1:16" ht="53.25" customHeight="1">
      <c r="A387" s="54">
        <f>IF(I387="","",COUNTA($I$14:I387))-7</f>
        <v>316</v>
      </c>
      <c r="B387" s="54" t="str">
        <f t="shared" si="47"/>
        <v>316.BV17</v>
      </c>
      <c r="C387" s="54" t="str">
        <f t="shared" si="48"/>
        <v>316.BV17</v>
      </c>
      <c r="D387" s="74" t="s">
        <v>860</v>
      </c>
      <c r="E387" s="64" t="s">
        <v>494</v>
      </c>
      <c r="F387" s="64"/>
      <c r="G387" s="46" t="s">
        <v>27</v>
      </c>
      <c r="H387" s="46" t="s">
        <v>491</v>
      </c>
      <c r="I387" s="50">
        <v>2</v>
      </c>
      <c r="J387" s="49"/>
      <c r="K387" s="50">
        <f t="shared" si="49"/>
        <v>0</v>
      </c>
      <c r="L387" s="48">
        <f t="shared" si="50"/>
        <v>0</v>
      </c>
      <c r="M387" s="47"/>
      <c r="N387" s="84"/>
      <c r="O387" s="46"/>
      <c r="P387" s="46"/>
    </row>
    <row r="388" spans="1:16" ht="53.25" customHeight="1">
      <c r="A388" s="54">
        <f>IF(I388="","",COUNTA($I$14:I388))-7</f>
        <v>317</v>
      </c>
      <c r="B388" s="54" t="str">
        <f t="shared" si="47"/>
        <v>317.BV17</v>
      </c>
      <c r="C388" s="54" t="str">
        <f t="shared" si="48"/>
        <v>317.BV17</v>
      </c>
      <c r="D388" s="74" t="s">
        <v>860</v>
      </c>
      <c r="E388" s="64" t="s">
        <v>495</v>
      </c>
      <c r="F388" s="64"/>
      <c r="G388" s="46" t="s">
        <v>27</v>
      </c>
      <c r="H388" s="46" t="s">
        <v>491</v>
      </c>
      <c r="I388" s="50">
        <v>2</v>
      </c>
      <c r="J388" s="49"/>
      <c r="K388" s="50">
        <f t="shared" si="49"/>
        <v>0</v>
      </c>
      <c r="L388" s="48">
        <f t="shared" si="50"/>
        <v>0</v>
      </c>
      <c r="M388" s="47"/>
      <c r="N388" s="46"/>
      <c r="O388" s="46"/>
      <c r="P388" s="46"/>
    </row>
    <row r="389" spans="1:16" ht="53.25" customHeight="1">
      <c r="A389" s="54">
        <f>IF(I389="","",COUNTA($I$14:I389))-7</f>
        <v>318</v>
      </c>
      <c r="B389" s="54" t="str">
        <f t="shared" si="47"/>
        <v>318.BV17</v>
      </c>
      <c r="C389" s="54" t="str">
        <f t="shared" si="48"/>
        <v>318.BV17</v>
      </c>
      <c r="D389" s="74" t="s">
        <v>860</v>
      </c>
      <c r="E389" s="64" t="s">
        <v>496</v>
      </c>
      <c r="F389" s="64"/>
      <c r="G389" s="46" t="s">
        <v>27</v>
      </c>
      <c r="H389" s="46" t="s">
        <v>497</v>
      </c>
      <c r="I389" s="50">
        <v>50</v>
      </c>
      <c r="J389" s="49"/>
      <c r="K389" s="50">
        <f t="shared" si="49"/>
        <v>0</v>
      </c>
      <c r="L389" s="48">
        <f t="shared" si="50"/>
        <v>0</v>
      </c>
      <c r="M389" s="149"/>
      <c r="N389" s="46"/>
      <c r="O389" s="54"/>
      <c r="P389" s="46"/>
    </row>
    <row r="390" spans="1:16" ht="53.25" customHeight="1">
      <c r="A390" s="54">
        <f>IF(I390="","",COUNTA($I$14:I390))-7</f>
        <v>319</v>
      </c>
      <c r="B390" s="54" t="str">
        <f t="shared" si="47"/>
        <v>319.BV17</v>
      </c>
      <c r="C390" s="54" t="str">
        <f t="shared" si="48"/>
        <v>319.BV17</v>
      </c>
      <c r="D390" s="74" t="s">
        <v>860</v>
      </c>
      <c r="E390" s="100" t="s">
        <v>964</v>
      </c>
      <c r="F390" s="100"/>
      <c r="G390" s="46" t="s">
        <v>41</v>
      </c>
      <c r="H390" s="46" t="s">
        <v>273</v>
      </c>
      <c r="I390" s="50">
        <v>2</v>
      </c>
      <c r="J390" s="99"/>
      <c r="K390" s="50">
        <f t="shared" si="49"/>
        <v>0</v>
      </c>
      <c r="L390" s="48">
        <f t="shared" si="50"/>
        <v>0</v>
      </c>
      <c r="M390" s="100"/>
      <c r="N390" s="46"/>
      <c r="O390" s="46"/>
      <c r="P390" s="46"/>
    </row>
    <row r="391" spans="1:16" ht="53.25" customHeight="1">
      <c r="A391" s="54">
        <f>IF(I391="","",COUNTA($I$14:I391))-7</f>
        <v>320</v>
      </c>
      <c r="B391" s="54" t="str">
        <f t="shared" si="47"/>
        <v>320.BV17</v>
      </c>
      <c r="C391" s="54" t="str">
        <f t="shared" si="48"/>
        <v>320.BV17</v>
      </c>
      <c r="D391" s="74" t="s">
        <v>860</v>
      </c>
      <c r="E391" s="100" t="s">
        <v>963</v>
      </c>
      <c r="F391" s="100"/>
      <c r="G391" s="46" t="s">
        <v>41</v>
      </c>
      <c r="H391" s="46" t="s">
        <v>273</v>
      </c>
      <c r="I391" s="50">
        <v>2</v>
      </c>
      <c r="J391" s="99"/>
      <c r="K391" s="50">
        <f t="shared" si="49"/>
        <v>0</v>
      </c>
      <c r="L391" s="48">
        <f t="shared" si="50"/>
        <v>0</v>
      </c>
      <c r="M391" s="100"/>
      <c r="N391" s="46"/>
      <c r="O391" s="46"/>
      <c r="P391" s="46"/>
    </row>
    <row r="392" spans="1:16">
      <c r="A392" s="54" t="str">
        <f>IF(I392="","",COUNTA($I$14:I392))</f>
        <v/>
      </c>
      <c r="B392" s="54" t="str">
        <f t="shared" si="47"/>
        <v/>
      </c>
      <c r="C392" s="54" t="str">
        <f t="shared" si="48"/>
        <v/>
      </c>
      <c r="D392" s="54"/>
      <c r="E392" s="56" t="s">
        <v>962</v>
      </c>
      <c r="F392" s="56"/>
      <c r="G392" s="46"/>
      <c r="H392" s="46"/>
      <c r="I392" s="50"/>
      <c r="J392" s="51"/>
      <c r="K392" s="50"/>
      <c r="L392" s="48"/>
      <c r="M392" s="53"/>
      <c r="N392" s="84"/>
      <c r="O392" s="46"/>
      <c r="P392" s="46"/>
    </row>
    <row r="393" spans="1:16" ht="53.25" customHeight="1">
      <c r="A393" s="54">
        <f>IF(M393="Đồng bộ",A391+1)</f>
        <v>321</v>
      </c>
      <c r="B393" s="54" t="str">
        <f t="shared" si="47"/>
        <v>321.BV17</v>
      </c>
      <c r="C393" s="54" t="str">
        <f t="shared" si="48"/>
        <v>321.BV17</v>
      </c>
      <c r="D393" s="54"/>
      <c r="E393" s="153" t="s">
        <v>961</v>
      </c>
      <c r="F393" s="153"/>
      <c r="G393" s="153"/>
      <c r="H393" s="153"/>
      <c r="I393" s="153"/>
      <c r="J393" s="51"/>
      <c r="K393" s="51"/>
      <c r="L393" s="48">
        <f>SUM(K394:K398)</f>
        <v>0</v>
      </c>
      <c r="M393" s="53" t="s">
        <v>904</v>
      </c>
      <c r="N393" s="84"/>
      <c r="O393" s="46"/>
      <c r="P393" s="46"/>
    </row>
    <row r="394" spans="1:16" ht="53.25" customHeight="1">
      <c r="A394" s="54"/>
      <c r="B394" s="54"/>
      <c r="C394" s="54" t="str">
        <f>$B$393&amp;".1"</f>
        <v>321.BV17.1</v>
      </c>
      <c r="D394" s="74" t="s">
        <v>951</v>
      </c>
      <c r="E394" s="96" t="s">
        <v>960</v>
      </c>
      <c r="F394" s="96"/>
      <c r="G394" s="46" t="s">
        <v>27</v>
      </c>
      <c r="H394" s="46" t="s">
        <v>239</v>
      </c>
      <c r="I394" s="50">
        <v>40</v>
      </c>
      <c r="J394" s="49"/>
      <c r="K394" s="50">
        <f>IF(I394="","",J394*I394)</f>
        <v>0</v>
      </c>
      <c r="L394" s="48"/>
      <c r="M394" s="97"/>
      <c r="N394" s="84"/>
      <c r="O394" s="46"/>
      <c r="P394" s="46"/>
    </row>
    <row r="395" spans="1:16" ht="53.25" customHeight="1">
      <c r="A395" s="54"/>
      <c r="B395" s="54" t="str">
        <f>IF(A395="","",CONCATENATE(A395,".BV17"))</f>
        <v/>
      </c>
      <c r="C395" s="54" t="str">
        <f>B393&amp;".2"</f>
        <v>321.BV17.2</v>
      </c>
      <c r="D395" s="74" t="s">
        <v>951</v>
      </c>
      <c r="E395" s="96" t="s">
        <v>959</v>
      </c>
      <c r="F395" s="96"/>
      <c r="G395" s="46" t="s">
        <v>27</v>
      </c>
      <c r="H395" s="46" t="s">
        <v>239</v>
      </c>
      <c r="I395" s="50">
        <v>40</v>
      </c>
      <c r="J395" s="49"/>
      <c r="K395" s="50">
        <f>IF(I395="","",J395*I395)</f>
        <v>0</v>
      </c>
      <c r="L395" s="48"/>
      <c r="M395" s="97"/>
      <c r="N395" s="84"/>
      <c r="O395" s="46"/>
      <c r="P395" s="46"/>
    </row>
    <row r="396" spans="1:16" ht="53.25" customHeight="1">
      <c r="A396" s="54"/>
      <c r="B396" s="54" t="str">
        <f>IF(A396="","",CONCATENATE(A396,".BV17"))</f>
        <v/>
      </c>
      <c r="C396" s="54" t="str">
        <f>B393&amp;".3"</f>
        <v>321.BV17.3</v>
      </c>
      <c r="D396" s="74" t="s">
        <v>949</v>
      </c>
      <c r="E396" s="96" t="s">
        <v>442</v>
      </c>
      <c r="F396" s="96"/>
      <c r="G396" s="46" t="s">
        <v>27</v>
      </c>
      <c r="H396" s="46" t="s">
        <v>188</v>
      </c>
      <c r="I396" s="50">
        <v>120</v>
      </c>
      <c r="J396" s="49"/>
      <c r="K396" s="50">
        <f>IF(I396="","",J396*I396)</f>
        <v>0</v>
      </c>
      <c r="L396" s="48"/>
      <c r="M396" s="97"/>
      <c r="N396" s="84"/>
      <c r="O396" s="46"/>
      <c r="P396" s="46"/>
    </row>
    <row r="397" spans="1:16" ht="53.25" customHeight="1">
      <c r="A397" s="54"/>
      <c r="B397" s="54" t="str">
        <f>IF(A397="","",CONCATENATE(A397,".BV17"))</f>
        <v/>
      </c>
      <c r="C397" s="54" t="str">
        <f>B393&amp;".4"</f>
        <v>321.BV17.4</v>
      </c>
      <c r="D397" s="74" t="s">
        <v>860</v>
      </c>
      <c r="E397" s="96" t="s">
        <v>958</v>
      </c>
      <c r="F397" s="96"/>
      <c r="G397" s="46" t="s">
        <v>27</v>
      </c>
      <c r="H397" s="46" t="s">
        <v>443</v>
      </c>
      <c r="I397" s="50">
        <v>120</v>
      </c>
      <c r="J397" s="50"/>
      <c r="K397" s="50">
        <f>IF(I397="","",J397*I397)</f>
        <v>0</v>
      </c>
      <c r="L397" s="48"/>
      <c r="M397" s="93"/>
      <c r="N397" s="94"/>
      <c r="O397" s="93"/>
      <c r="P397" s="93"/>
    </row>
    <row r="398" spans="1:16" ht="53.25" customHeight="1">
      <c r="A398" s="54"/>
      <c r="B398" s="54"/>
      <c r="C398" s="54" t="str">
        <f>B393&amp;".5"</f>
        <v>321.BV17.5</v>
      </c>
      <c r="D398" s="74" t="s">
        <v>860</v>
      </c>
      <c r="E398" s="96" t="s">
        <v>957</v>
      </c>
      <c r="F398" s="96"/>
      <c r="G398" s="46" t="s">
        <v>27</v>
      </c>
      <c r="H398" s="46" t="s">
        <v>443</v>
      </c>
      <c r="I398" s="50">
        <v>120</v>
      </c>
      <c r="J398" s="50"/>
      <c r="K398" s="50">
        <f>IF(I398="","",J398*I398)</f>
        <v>0</v>
      </c>
      <c r="L398" s="48"/>
      <c r="M398" s="95"/>
      <c r="N398" s="94"/>
      <c r="O398" s="93"/>
      <c r="P398" s="93"/>
    </row>
    <row r="399" spans="1:16" ht="36.6" customHeight="1">
      <c r="A399" s="54">
        <f>IF(M399="Đồng bộ",A393+1)</f>
        <v>322</v>
      </c>
      <c r="B399" s="54" t="str">
        <f>IF(A399="","",CONCATENATE(A399,".BV17"))</f>
        <v>322.BV17</v>
      </c>
      <c r="C399" s="54" t="str">
        <f>B399</f>
        <v>322.BV17</v>
      </c>
      <c r="D399" s="54"/>
      <c r="E399" s="153" t="s">
        <v>956</v>
      </c>
      <c r="F399" s="153"/>
      <c r="G399" s="153"/>
      <c r="H399" s="153"/>
      <c r="I399" s="153"/>
      <c r="J399" s="51"/>
      <c r="K399" s="51"/>
      <c r="L399" s="48">
        <f>SUM(K400:K403)</f>
        <v>0</v>
      </c>
      <c r="M399" s="53" t="s">
        <v>904</v>
      </c>
      <c r="N399" s="84"/>
      <c r="O399" s="46"/>
      <c r="P399" s="46"/>
    </row>
    <row r="400" spans="1:16" ht="53.25" customHeight="1">
      <c r="A400" s="54"/>
      <c r="B400" s="54"/>
      <c r="C400" s="54" t="str">
        <f>B399&amp;".1"</f>
        <v>322.BV17.1</v>
      </c>
      <c r="D400" s="74" t="s">
        <v>951</v>
      </c>
      <c r="E400" s="96" t="s">
        <v>955</v>
      </c>
      <c r="F400" s="96"/>
      <c r="G400" s="46" t="s">
        <v>27</v>
      </c>
      <c r="H400" s="46" t="s">
        <v>239</v>
      </c>
      <c r="I400" s="50">
        <v>80</v>
      </c>
      <c r="J400" s="49"/>
      <c r="K400" s="50">
        <f>IF(I400="","",J400*I400)</f>
        <v>0</v>
      </c>
      <c r="L400" s="48"/>
      <c r="M400" s="72"/>
      <c r="N400" s="84"/>
      <c r="O400" s="46"/>
      <c r="P400" s="46"/>
    </row>
    <row r="401" spans="1:16" ht="53.25" customHeight="1">
      <c r="A401" s="54"/>
      <c r="B401" s="54" t="str">
        <f>IF(A401="","",CONCATENATE(A401,".BV17"))</f>
        <v/>
      </c>
      <c r="C401" s="54" t="str">
        <f>B399&amp;".2"</f>
        <v>322.BV17.2</v>
      </c>
      <c r="D401" s="74" t="s">
        <v>951</v>
      </c>
      <c r="E401" s="96" t="s">
        <v>954</v>
      </c>
      <c r="F401" s="96"/>
      <c r="G401" s="46" t="s">
        <v>27</v>
      </c>
      <c r="H401" s="46" t="s">
        <v>239</v>
      </c>
      <c r="I401" s="50">
        <v>80</v>
      </c>
      <c r="J401" s="49"/>
      <c r="K401" s="50">
        <f>IF(I401="","",J401*I401)</f>
        <v>0</v>
      </c>
      <c r="L401" s="48"/>
      <c r="M401" s="72"/>
      <c r="N401" s="84"/>
      <c r="O401" s="46"/>
      <c r="P401" s="46"/>
    </row>
    <row r="402" spans="1:16" ht="53.25" customHeight="1">
      <c r="A402" s="54"/>
      <c r="B402" s="54" t="str">
        <f>IF(A402="","",CONCATENATE(A402,".BV17"))</f>
        <v/>
      </c>
      <c r="C402" s="54" t="str">
        <f>B399&amp;".3"</f>
        <v>322.BV17.3</v>
      </c>
      <c r="D402" s="74" t="s">
        <v>949</v>
      </c>
      <c r="E402" s="96" t="s">
        <v>442</v>
      </c>
      <c r="F402" s="96"/>
      <c r="G402" s="46" t="s">
        <v>27</v>
      </c>
      <c r="H402" s="46" t="s">
        <v>188</v>
      </c>
      <c r="I402" s="50">
        <v>240</v>
      </c>
      <c r="J402" s="49"/>
      <c r="K402" s="50">
        <f>IF(I402="","",J402*I402)</f>
        <v>0</v>
      </c>
      <c r="L402" s="48"/>
      <c r="M402" s="72"/>
      <c r="N402" s="84"/>
      <c r="O402" s="46"/>
      <c r="P402" s="46"/>
    </row>
    <row r="403" spans="1:16" ht="53.25" customHeight="1">
      <c r="A403" s="54"/>
      <c r="B403" s="54" t="str">
        <f>IF(A403="","",CONCATENATE(A403,".BV17"))</f>
        <v/>
      </c>
      <c r="C403" s="54" t="str">
        <f>B399&amp;".4"</f>
        <v>322.BV17.4</v>
      </c>
      <c r="D403" s="74" t="s">
        <v>860</v>
      </c>
      <c r="E403" s="96" t="s">
        <v>444</v>
      </c>
      <c r="F403" s="96"/>
      <c r="G403" s="46" t="s">
        <v>27</v>
      </c>
      <c r="H403" s="46" t="s">
        <v>443</v>
      </c>
      <c r="I403" s="50">
        <v>480</v>
      </c>
      <c r="J403" s="49"/>
      <c r="K403" s="50">
        <f>IF(I403="","",J403*I403)</f>
        <v>0</v>
      </c>
      <c r="L403" s="48"/>
      <c r="M403" s="154"/>
      <c r="N403" s="84"/>
      <c r="O403" s="155"/>
      <c r="P403" s="115"/>
    </row>
    <row r="404" spans="1:16" ht="27" customHeight="1">
      <c r="A404" s="54">
        <f>IF(M404="Đồng bộ",A399+1)</f>
        <v>323</v>
      </c>
      <c r="B404" s="54" t="str">
        <f>IF(A404="","",CONCATENATE(A404,".BV17"))</f>
        <v>323.BV17</v>
      </c>
      <c r="C404" s="54" t="str">
        <f>B404</f>
        <v>323.BV17</v>
      </c>
      <c r="D404" s="54"/>
      <c r="E404" s="153" t="s">
        <v>953</v>
      </c>
      <c r="F404" s="153"/>
      <c r="G404" s="59"/>
      <c r="H404" s="59"/>
      <c r="I404" s="59"/>
      <c r="J404" s="51"/>
      <c r="K404" s="51"/>
      <c r="L404" s="48">
        <f>SUM(K405:K408)</f>
        <v>0</v>
      </c>
      <c r="M404" s="53" t="s">
        <v>904</v>
      </c>
      <c r="N404" s="84"/>
      <c r="O404" s="46"/>
      <c r="P404" s="46"/>
    </row>
    <row r="405" spans="1:16" ht="53.25" customHeight="1">
      <c r="A405" s="54"/>
      <c r="B405" s="54"/>
      <c r="C405" s="54" t="str">
        <f>B404&amp;".1"</f>
        <v>323.BV17.1</v>
      </c>
      <c r="D405" s="74" t="s">
        <v>951</v>
      </c>
      <c r="E405" s="195" t="s">
        <v>952</v>
      </c>
      <c r="F405" s="195"/>
      <c r="G405" s="46" t="s">
        <v>27</v>
      </c>
      <c r="H405" s="46" t="s">
        <v>239</v>
      </c>
      <c r="I405" s="50">
        <v>40</v>
      </c>
      <c r="J405" s="196"/>
      <c r="K405" s="50">
        <f>IF(I405="","",J405*I405)</f>
        <v>0</v>
      </c>
      <c r="L405" s="48"/>
      <c r="M405" s="64"/>
      <c r="N405" s="139"/>
      <c r="O405" s="46"/>
      <c r="P405" s="46"/>
    </row>
    <row r="406" spans="1:16" ht="53.25" customHeight="1">
      <c r="A406" s="54"/>
      <c r="B406" s="54" t="str">
        <f>IF(A406="","",CONCATENATE(A406,".BV17"))</f>
        <v/>
      </c>
      <c r="C406" s="54" t="str">
        <f>B404&amp;".2"</f>
        <v>323.BV17.2</v>
      </c>
      <c r="D406" s="74" t="s">
        <v>951</v>
      </c>
      <c r="E406" s="197" t="s">
        <v>950</v>
      </c>
      <c r="F406" s="197"/>
      <c r="G406" s="46" t="s">
        <v>27</v>
      </c>
      <c r="H406" s="46" t="s">
        <v>239</v>
      </c>
      <c r="I406" s="50">
        <v>40</v>
      </c>
      <c r="J406" s="50"/>
      <c r="K406" s="50">
        <f>IF(I406="","",J406*I406)</f>
        <v>0</v>
      </c>
      <c r="L406" s="48"/>
      <c r="M406" s="64"/>
      <c r="N406" s="139"/>
      <c r="O406" s="46"/>
      <c r="P406" s="46"/>
    </row>
    <row r="407" spans="1:16" ht="53.25" customHeight="1">
      <c r="A407" s="54"/>
      <c r="B407" s="54" t="str">
        <f>IF(A407="","",CONCATENATE(A407,".BV17"))</f>
        <v/>
      </c>
      <c r="C407" s="54" t="str">
        <f>B404&amp;".3"</f>
        <v>323.BV17.3</v>
      </c>
      <c r="D407" s="74" t="s">
        <v>949</v>
      </c>
      <c r="E407" s="96" t="s">
        <v>442</v>
      </c>
      <c r="F407" s="96"/>
      <c r="G407" s="46" t="s">
        <v>27</v>
      </c>
      <c r="H407" s="46" t="s">
        <v>188</v>
      </c>
      <c r="I407" s="50">
        <v>120</v>
      </c>
      <c r="J407" s="49"/>
      <c r="K407" s="50">
        <f>IF(I407="","",J407*I407)</f>
        <v>0</v>
      </c>
      <c r="L407" s="48"/>
      <c r="M407" s="72"/>
      <c r="N407" s="84"/>
      <c r="O407" s="46"/>
      <c r="P407" s="46"/>
    </row>
    <row r="408" spans="1:16" ht="53.25" customHeight="1">
      <c r="A408" s="54"/>
      <c r="B408" s="54" t="str">
        <f>IF(A408="","",CONCATENATE(A408,".BV17"))</f>
        <v/>
      </c>
      <c r="C408" s="54" t="str">
        <f>B404&amp;".4"</f>
        <v>323.BV17.4</v>
      </c>
      <c r="D408" s="74" t="s">
        <v>860</v>
      </c>
      <c r="E408" s="96" t="s">
        <v>948</v>
      </c>
      <c r="F408" s="96"/>
      <c r="G408" s="46" t="s">
        <v>27</v>
      </c>
      <c r="H408" s="46" t="s">
        <v>443</v>
      </c>
      <c r="I408" s="50">
        <v>240</v>
      </c>
      <c r="J408" s="50"/>
      <c r="K408" s="50">
        <f>IF(I408="","",J408*I408)</f>
        <v>0</v>
      </c>
      <c r="L408" s="48"/>
      <c r="M408" s="64"/>
      <c r="N408" s="139"/>
      <c r="O408" s="46"/>
      <c r="P408" s="46"/>
    </row>
    <row r="409" spans="1:16" ht="53.25" customHeight="1">
      <c r="A409" s="54">
        <f>IF(M409="Đồng bộ",A404+1)</f>
        <v>324</v>
      </c>
      <c r="B409" s="54" t="str">
        <f>IF(A409="","",CONCATENATE(A409,".BV17"))</f>
        <v>324.BV17</v>
      </c>
      <c r="C409" s="54" t="str">
        <f>B409</f>
        <v>324.BV17</v>
      </c>
      <c r="D409" s="74"/>
      <c r="E409" s="156" t="s">
        <v>947</v>
      </c>
      <c r="F409" s="156"/>
      <c r="G409" s="156"/>
      <c r="H409" s="156"/>
      <c r="I409" s="156"/>
      <c r="J409" s="51"/>
      <c r="K409" s="50"/>
      <c r="L409" s="48">
        <f>SUM(K410:K413)</f>
        <v>0</v>
      </c>
      <c r="M409" s="53" t="s">
        <v>904</v>
      </c>
      <c r="N409" s="75"/>
      <c r="O409" s="46"/>
      <c r="P409" s="46"/>
    </row>
    <row r="410" spans="1:16" ht="53.25" customHeight="1">
      <c r="A410" s="54"/>
      <c r="B410" s="54"/>
      <c r="C410" s="54" t="str">
        <f>B409&amp;".1"</f>
        <v>324.BV17.1</v>
      </c>
      <c r="D410" s="74" t="s">
        <v>860</v>
      </c>
      <c r="E410" s="64" t="s">
        <v>946</v>
      </c>
      <c r="F410" s="64"/>
      <c r="G410" s="46" t="s">
        <v>27</v>
      </c>
      <c r="H410" s="198" t="s">
        <v>445</v>
      </c>
      <c r="I410" s="50">
        <v>20</v>
      </c>
      <c r="J410" s="91"/>
      <c r="K410" s="50">
        <f>IF(I410="","",J410*I410)</f>
        <v>0</v>
      </c>
      <c r="L410" s="48"/>
      <c r="M410" s="47"/>
      <c r="N410" s="139"/>
      <c r="O410" s="46"/>
      <c r="P410" s="46"/>
    </row>
    <row r="411" spans="1:16" ht="53.25" customHeight="1">
      <c r="A411" s="54"/>
      <c r="B411" s="54" t="str">
        <f>IF(A411="","",CONCATENATE(A411,".BV17"))</f>
        <v/>
      </c>
      <c r="C411" s="54" t="str">
        <f>B409&amp;".2"</f>
        <v>324.BV17.2</v>
      </c>
      <c r="D411" s="74" t="s">
        <v>860</v>
      </c>
      <c r="E411" s="96" t="s">
        <v>945</v>
      </c>
      <c r="F411" s="96"/>
      <c r="G411" s="46" t="s">
        <v>27</v>
      </c>
      <c r="H411" s="198" t="s">
        <v>445</v>
      </c>
      <c r="I411" s="50">
        <v>20</v>
      </c>
      <c r="J411" s="92"/>
      <c r="K411" s="50">
        <f>IF(I411="","",J411*I411)</f>
        <v>0</v>
      </c>
      <c r="L411" s="48"/>
      <c r="M411" s="47"/>
      <c r="N411" s="139"/>
      <c r="O411" s="46"/>
      <c r="P411" s="46"/>
    </row>
    <row r="412" spans="1:16" ht="53.25" customHeight="1">
      <c r="A412" s="54"/>
      <c r="B412" s="54" t="str">
        <f>IF(A412="","",CONCATENATE(A412,".BV17"))</f>
        <v/>
      </c>
      <c r="C412" s="54" t="str">
        <f>B409&amp;".3"</f>
        <v>324.BV17.3</v>
      </c>
      <c r="D412" s="74" t="s">
        <v>860</v>
      </c>
      <c r="E412" s="64" t="s">
        <v>944</v>
      </c>
      <c r="F412" s="64"/>
      <c r="G412" s="46" t="s">
        <v>27</v>
      </c>
      <c r="H412" s="198" t="s">
        <v>445</v>
      </c>
      <c r="I412" s="50">
        <v>20</v>
      </c>
      <c r="J412" s="91"/>
      <c r="K412" s="50">
        <f>IF(I412="","",J412*I412)</f>
        <v>0</v>
      </c>
      <c r="L412" s="48"/>
      <c r="M412" s="145"/>
      <c r="N412" s="139"/>
      <c r="O412" s="46"/>
      <c r="P412" s="46"/>
    </row>
    <row r="413" spans="1:16" ht="53.25" customHeight="1">
      <c r="A413" s="54"/>
      <c r="B413" s="54" t="str">
        <f>IF(A413="","",CONCATENATE(A413,".BV17"))</f>
        <v/>
      </c>
      <c r="C413" s="54" t="str">
        <f>B409&amp;".4"</f>
        <v>324.BV17.4</v>
      </c>
      <c r="D413" s="46" t="s">
        <v>943</v>
      </c>
      <c r="E413" s="142" t="s">
        <v>942</v>
      </c>
      <c r="F413" s="142"/>
      <c r="G413" s="46" t="s">
        <v>27</v>
      </c>
      <c r="H413" s="46" t="s">
        <v>239</v>
      </c>
      <c r="I413" s="50">
        <v>10</v>
      </c>
      <c r="J413" s="50"/>
      <c r="K413" s="50">
        <f>IF(I413="","",J413*I413)</f>
        <v>0</v>
      </c>
      <c r="L413" s="48"/>
      <c r="M413" s="47"/>
      <c r="N413" s="46"/>
      <c r="O413" s="46"/>
      <c r="P413" s="46"/>
    </row>
    <row r="414" spans="1:16" s="57" customFormat="1">
      <c r="A414" s="54" t="str">
        <f>IF(I414="","",COUNTA($I$14:I414))</f>
        <v/>
      </c>
      <c r="B414" s="54" t="str">
        <f>IF(A414="","",CONCATENATE(A414,".BV17"))</f>
        <v/>
      </c>
      <c r="C414" s="54" t="str">
        <f>B414</f>
        <v/>
      </c>
      <c r="D414" s="74"/>
      <c r="E414" s="60" t="s">
        <v>941</v>
      </c>
      <c r="F414" s="60"/>
      <c r="G414" s="53"/>
      <c r="H414" s="53"/>
      <c r="I414" s="50"/>
      <c r="J414" s="49"/>
      <c r="K414" s="50" t="str">
        <f>IF(I414="","",J414*I414)</f>
        <v/>
      </c>
      <c r="L414" s="48" t="str">
        <f>K414</f>
        <v/>
      </c>
      <c r="M414" s="59"/>
      <c r="N414" s="90"/>
      <c r="O414" s="46"/>
      <c r="P414" s="46"/>
    </row>
    <row r="415" spans="1:16" s="57" customFormat="1" ht="53.25" customHeight="1">
      <c r="A415" s="54">
        <f>IF(M415="Đồng bộ",A409+1)</f>
        <v>325</v>
      </c>
      <c r="B415" s="54" t="str">
        <f>IF(A415="","",CONCATENATE(A415,".BV17"))</f>
        <v>325.BV17</v>
      </c>
      <c r="C415" s="54" t="str">
        <f>B415</f>
        <v>325.BV17</v>
      </c>
      <c r="D415" s="74"/>
      <c r="E415" s="153" t="s">
        <v>940</v>
      </c>
      <c r="F415" s="153"/>
      <c r="G415" s="59"/>
      <c r="H415" s="59"/>
      <c r="I415" s="59"/>
      <c r="J415" s="49"/>
      <c r="K415" s="50"/>
      <c r="L415" s="48">
        <f>SUM(K416:K422)</f>
        <v>0</v>
      </c>
      <c r="M415" s="53" t="s">
        <v>904</v>
      </c>
      <c r="N415" s="46"/>
      <c r="O415" s="46"/>
      <c r="P415" s="46"/>
    </row>
    <row r="416" spans="1:16" ht="53.25" customHeight="1">
      <c r="A416" s="54"/>
      <c r="B416" s="54"/>
      <c r="C416" s="54" t="str">
        <f>B415&amp;".1"</f>
        <v>325.BV17.1</v>
      </c>
      <c r="D416" s="74" t="s">
        <v>860</v>
      </c>
      <c r="E416" s="64" t="s">
        <v>939</v>
      </c>
      <c r="F416" s="64"/>
      <c r="G416" s="46" t="s">
        <v>27</v>
      </c>
      <c r="H416" s="46" t="s">
        <v>239</v>
      </c>
      <c r="I416" s="50">
        <v>40</v>
      </c>
      <c r="J416" s="91"/>
      <c r="K416" s="50">
        <f t="shared" ref="K416:K433" si="51">IF(I416="","",J416*I416)</f>
        <v>0</v>
      </c>
      <c r="L416" s="48"/>
      <c r="M416" s="62"/>
      <c r="N416" s="53"/>
      <c r="O416" s="46"/>
      <c r="P416" s="46"/>
    </row>
    <row r="417" spans="1:16" s="57" customFormat="1" ht="53.25" customHeight="1">
      <c r="A417" s="54"/>
      <c r="B417" s="54" t="str">
        <f>IF(A417="","",CONCATENATE(A417,".BV17"))</f>
        <v/>
      </c>
      <c r="C417" s="54" t="str">
        <f>B415&amp;".2"</f>
        <v>325.BV17.2</v>
      </c>
      <c r="D417" s="74" t="s">
        <v>860</v>
      </c>
      <c r="E417" s="64" t="s">
        <v>446</v>
      </c>
      <c r="F417" s="64"/>
      <c r="G417" s="46" t="s">
        <v>27</v>
      </c>
      <c r="H417" s="46" t="s">
        <v>188</v>
      </c>
      <c r="I417" s="50">
        <v>40</v>
      </c>
      <c r="J417" s="91"/>
      <c r="K417" s="50">
        <f t="shared" si="51"/>
        <v>0</v>
      </c>
      <c r="L417" s="48"/>
      <c r="M417" s="62"/>
      <c r="N417" s="53"/>
      <c r="O417" s="46"/>
      <c r="P417" s="46"/>
    </row>
    <row r="418" spans="1:16" s="57" customFormat="1" ht="53.25" customHeight="1">
      <c r="A418" s="54"/>
      <c r="B418" s="54" t="str">
        <f>IF(A418="","",CONCATENATE(A418,".BV17"))</f>
        <v/>
      </c>
      <c r="C418" s="54" t="str">
        <f>B415&amp;".3"</f>
        <v>325.BV17.3</v>
      </c>
      <c r="D418" s="74" t="s">
        <v>860</v>
      </c>
      <c r="E418" s="64" t="s">
        <v>447</v>
      </c>
      <c r="F418" s="64"/>
      <c r="G418" s="46" t="s">
        <v>27</v>
      </c>
      <c r="H418" s="46" t="s">
        <v>188</v>
      </c>
      <c r="I418" s="50">
        <v>5</v>
      </c>
      <c r="J418" s="91"/>
      <c r="K418" s="50">
        <f t="shared" si="51"/>
        <v>0</v>
      </c>
      <c r="L418" s="48"/>
      <c r="M418" s="62"/>
      <c r="N418" s="61"/>
      <c r="O418" s="46"/>
      <c r="P418" s="46"/>
    </row>
    <row r="419" spans="1:16" s="57" customFormat="1" ht="53.25" customHeight="1">
      <c r="A419" s="54"/>
      <c r="B419" s="54" t="str">
        <f>IF(A419="","",CONCATENATE(A419,".BV17"))</f>
        <v/>
      </c>
      <c r="C419" s="54" t="str">
        <f>B415&amp;".4"</f>
        <v>325.BV17.4</v>
      </c>
      <c r="D419" s="74" t="s">
        <v>860</v>
      </c>
      <c r="E419" s="64" t="s">
        <v>448</v>
      </c>
      <c r="F419" s="64"/>
      <c r="G419" s="46" t="s">
        <v>27</v>
      </c>
      <c r="H419" s="46" t="s">
        <v>188</v>
      </c>
      <c r="I419" s="50">
        <v>5</v>
      </c>
      <c r="J419" s="91"/>
      <c r="K419" s="50">
        <f t="shared" si="51"/>
        <v>0</v>
      </c>
      <c r="L419" s="48"/>
      <c r="M419" s="62"/>
      <c r="N419" s="61"/>
      <c r="O419" s="46"/>
      <c r="P419" s="46"/>
    </row>
    <row r="420" spans="1:16" s="57" customFormat="1" ht="53.25" customHeight="1">
      <c r="A420" s="54"/>
      <c r="B420" s="54"/>
      <c r="C420" s="54" t="str">
        <f>B415&amp;".5"</f>
        <v>325.BV17.5</v>
      </c>
      <c r="D420" s="74" t="s">
        <v>860</v>
      </c>
      <c r="E420" s="64" t="s">
        <v>449</v>
      </c>
      <c r="F420" s="64"/>
      <c r="G420" s="46" t="s">
        <v>27</v>
      </c>
      <c r="H420" s="46" t="s">
        <v>188</v>
      </c>
      <c r="I420" s="50">
        <v>270</v>
      </c>
      <c r="J420" s="91"/>
      <c r="K420" s="50">
        <f t="shared" si="51"/>
        <v>0</v>
      </c>
      <c r="L420" s="48"/>
      <c r="M420" s="62"/>
      <c r="N420" s="61"/>
      <c r="O420" s="46"/>
      <c r="P420" s="46"/>
    </row>
    <row r="421" spans="1:16" s="57" customFormat="1" ht="53.25" customHeight="1">
      <c r="A421" s="54"/>
      <c r="B421" s="54"/>
      <c r="C421" s="54" t="str">
        <f>B415&amp;".6"</f>
        <v>325.BV17.6</v>
      </c>
      <c r="D421" s="74" t="s">
        <v>860</v>
      </c>
      <c r="E421" s="64" t="s">
        <v>450</v>
      </c>
      <c r="F421" s="64"/>
      <c r="G421" s="46" t="s">
        <v>27</v>
      </c>
      <c r="H421" s="46" t="s">
        <v>188</v>
      </c>
      <c r="I421" s="50">
        <v>20</v>
      </c>
      <c r="J421" s="91"/>
      <c r="K421" s="50">
        <f t="shared" si="51"/>
        <v>0</v>
      </c>
      <c r="L421" s="48"/>
      <c r="M421" s="62"/>
      <c r="N421" s="61"/>
      <c r="O421" s="46"/>
      <c r="P421" s="46"/>
    </row>
    <row r="422" spans="1:16" s="57" customFormat="1" ht="53.25" customHeight="1">
      <c r="A422" s="54"/>
      <c r="B422" s="54"/>
      <c r="C422" s="54" t="str">
        <f>B415&amp;".7"</f>
        <v>325.BV17.7</v>
      </c>
      <c r="D422" s="74" t="s">
        <v>860</v>
      </c>
      <c r="E422" s="64" t="s">
        <v>451</v>
      </c>
      <c r="F422" s="64"/>
      <c r="G422" s="46" t="s">
        <v>27</v>
      </c>
      <c r="H422" s="46" t="s">
        <v>188</v>
      </c>
      <c r="I422" s="50">
        <v>270</v>
      </c>
      <c r="J422" s="91"/>
      <c r="K422" s="50">
        <f t="shared" si="51"/>
        <v>0</v>
      </c>
      <c r="L422" s="48"/>
      <c r="M422" s="62"/>
      <c r="N422" s="61"/>
      <c r="O422" s="46"/>
      <c r="P422" s="46"/>
    </row>
    <row r="423" spans="1:16" s="57" customFormat="1" ht="53.25" customHeight="1">
      <c r="A423" s="54">
        <f>IF(M423="Đồng bộ",A415+1)</f>
        <v>326</v>
      </c>
      <c r="B423" s="54" t="str">
        <f>IF(A423="","",CONCATENATE(A423,".BV17"))</f>
        <v>326.BV17</v>
      </c>
      <c r="C423" s="54" t="str">
        <f>B423</f>
        <v>326.BV17</v>
      </c>
      <c r="D423" s="74"/>
      <c r="E423" s="153" t="s">
        <v>938</v>
      </c>
      <c r="F423" s="153"/>
      <c r="G423" s="153"/>
      <c r="H423" s="153"/>
      <c r="I423" s="153"/>
      <c r="J423" s="51"/>
      <c r="K423" s="50" t="str">
        <f t="shared" si="51"/>
        <v/>
      </c>
      <c r="L423" s="48">
        <f>SUM(K424:K433)</f>
        <v>0</v>
      </c>
      <c r="M423" s="53" t="s">
        <v>904</v>
      </c>
      <c r="N423" s="61"/>
      <c r="O423" s="46"/>
      <c r="P423" s="46"/>
    </row>
    <row r="424" spans="1:16" s="57" customFormat="1" ht="53.25" customHeight="1">
      <c r="A424" s="54"/>
      <c r="B424" s="54"/>
      <c r="C424" s="54" t="str">
        <f>B423&amp;".1"</f>
        <v>326.BV17.1</v>
      </c>
      <c r="D424" s="74" t="s">
        <v>860</v>
      </c>
      <c r="E424" s="64" t="s">
        <v>452</v>
      </c>
      <c r="F424" s="64"/>
      <c r="G424" s="46" t="s">
        <v>27</v>
      </c>
      <c r="H424" s="46" t="s">
        <v>188</v>
      </c>
      <c r="I424" s="50">
        <v>20</v>
      </c>
      <c r="J424" s="50"/>
      <c r="K424" s="50">
        <f t="shared" si="51"/>
        <v>0</v>
      </c>
      <c r="L424" s="48"/>
      <c r="M424" s="47"/>
      <c r="N424" s="46"/>
      <c r="O424" s="199"/>
      <c r="P424" s="200"/>
    </row>
    <row r="425" spans="1:16" s="57" customFormat="1" ht="53.25" customHeight="1">
      <c r="A425" s="54"/>
      <c r="B425" s="54" t="str">
        <f>IF(A425="","",CONCATENATE(A425,".BV17"))</f>
        <v/>
      </c>
      <c r="C425" s="54" t="str">
        <f>B423&amp;".2"</f>
        <v>326.BV17.2</v>
      </c>
      <c r="D425" s="74" t="s">
        <v>860</v>
      </c>
      <c r="E425" s="64" t="s">
        <v>453</v>
      </c>
      <c r="F425" s="64"/>
      <c r="G425" s="46" t="s">
        <v>27</v>
      </c>
      <c r="H425" s="46" t="s">
        <v>188</v>
      </c>
      <c r="I425" s="50">
        <v>5</v>
      </c>
      <c r="J425" s="50"/>
      <c r="K425" s="50">
        <f t="shared" si="51"/>
        <v>0</v>
      </c>
      <c r="L425" s="48"/>
      <c r="M425" s="64"/>
      <c r="N425" s="46"/>
      <c r="O425" s="61"/>
      <c r="P425" s="200"/>
    </row>
    <row r="426" spans="1:16" s="57" customFormat="1" ht="53.25" customHeight="1">
      <c r="A426" s="54"/>
      <c r="B426" s="54" t="str">
        <f>IF(A426="","",CONCATENATE(A426,".BV17"))</f>
        <v/>
      </c>
      <c r="C426" s="54" t="str">
        <f>B423&amp;".3"</f>
        <v>326.BV17.3</v>
      </c>
      <c r="D426" s="74" t="s">
        <v>860</v>
      </c>
      <c r="E426" s="64" t="s">
        <v>454</v>
      </c>
      <c r="F426" s="64"/>
      <c r="G426" s="46" t="s">
        <v>27</v>
      </c>
      <c r="H426" s="46" t="s">
        <v>188</v>
      </c>
      <c r="I426" s="50">
        <v>5</v>
      </c>
      <c r="J426" s="50"/>
      <c r="K426" s="50">
        <f t="shared" si="51"/>
        <v>0</v>
      </c>
      <c r="L426" s="48"/>
      <c r="M426" s="201"/>
      <c r="N426" s="46"/>
      <c r="O426" s="199"/>
      <c r="P426" s="200"/>
    </row>
    <row r="427" spans="1:16" s="57" customFormat="1" ht="53.25" customHeight="1">
      <c r="A427" s="54"/>
      <c r="B427" s="54" t="str">
        <f>IF(A427="","",CONCATENATE(A427,".BV17"))</f>
        <v/>
      </c>
      <c r="C427" s="54" t="str">
        <f>B423&amp;".4"</f>
        <v>326.BV17.4</v>
      </c>
      <c r="D427" s="74" t="s">
        <v>860</v>
      </c>
      <c r="E427" s="64" t="s">
        <v>455</v>
      </c>
      <c r="F427" s="64"/>
      <c r="G427" s="46" t="s">
        <v>27</v>
      </c>
      <c r="H427" s="46" t="s">
        <v>188</v>
      </c>
      <c r="I427" s="50">
        <v>120</v>
      </c>
      <c r="J427" s="50"/>
      <c r="K427" s="50">
        <f t="shared" si="51"/>
        <v>0</v>
      </c>
      <c r="L427" s="48"/>
      <c r="M427" s="202"/>
      <c r="N427" s="46"/>
      <c r="O427" s="61"/>
      <c r="P427" s="200"/>
    </row>
    <row r="428" spans="1:16" s="57" customFormat="1" ht="53.25" customHeight="1">
      <c r="A428" s="54"/>
      <c r="B428" s="54"/>
      <c r="C428" s="54" t="str">
        <f>B423&amp;".5"</f>
        <v>326.BV17.5</v>
      </c>
      <c r="D428" s="74" t="s">
        <v>860</v>
      </c>
      <c r="E428" s="64" t="s">
        <v>937</v>
      </c>
      <c r="F428" s="64"/>
      <c r="G428" s="46" t="s">
        <v>27</v>
      </c>
      <c r="H428" s="46" t="s">
        <v>188</v>
      </c>
      <c r="I428" s="50">
        <v>10</v>
      </c>
      <c r="J428" s="50"/>
      <c r="K428" s="50">
        <f t="shared" si="51"/>
        <v>0</v>
      </c>
      <c r="L428" s="48"/>
      <c r="M428" s="64"/>
      <c r="N428" s="46"/>
      <c r="O428" s="199"/>
      <c r="P428" s="200"/>
    </row>
    <row r="429" spans="1:16" s="57" customFormat="1" ht="53.25" customHeight="1">
      <c r="A429" s="54"/>
      <c r="B429" s="54"/>
      <c r="C429" s="54" t="str">
        <f>B423&amp;".6"</f>
        <v>326.BV17.6</v>
      </c>
      <c r="D429" s="74" t="s">
        <v>860</v>
      </c>
      <c r="E429" s="64" t="s">
        <v>456</v>
      </c>
      <c r="F429" s="64"/>
      <c r="G429" s="46" t="s">
        <v>27</v>
      </c>
      <c r="H429" s="46" t="s">
        <v>188</v>
      </c>
      <c r="I429" s="50">
        <v>10</v>
      </c>
      <c r="J429" s="50"/>
      <c r="K429" s="50">
        <f t="shared" si="51"/>
        <v>0</v>
      </c>
      <c r="L429" s="48"/>
      <c r="M429" s="64"/>
      <c r="N429" s="46"/>
      <c r="O429" s="61"/>
      <c r="P429" s="200"/>
    </row>
    <row r="430" spans="1:16" s="57" customFormat="1" ht="53.25" customHeight="1">
      <c r="A430" s="54"/>
      <c r="B430" s="54"/>
      <c r="C430" s="54" t="str">
        <f>B423&amp;".7"</f>
        <v>326.BV17.7</v>
      </c>
      <c r="D430" s="74" t="s">
        <v>860</v>
      </c>
      <c r="E430" s="64" t="s">
        <v>457</v>
      </c>
      <c r="F430" s="64"/>
      <c r="G430" s="46" t="s">
        <v>27</v>
      </c>
      <c r="H430" s="46" t="s">
        <v>188</v>
      </c>
      <c r="I430" s="50">
        <v>135</v>
      </c>
      <c r="J430" s="50"/>
      <c r="K430" s="50">
        <f t="shared" si="51"/>
        <v>0</v>
      </c>
      <c r="L430" s="48"/>
      <c r="M430" s="201"/>
      <c r="N430" s="46"/>
      <c r="O430" s="199"/>
      <c r="P430" s="200"/>
    </row>
    <row r="431" spans="1:16" s="57" customFormat="1" ht="53.25" customHeight="1">
      <c r="A431" s="54"/>
      <c r="B431" s="54"/>
      <c r="C431" s="54" t="str">
        <f>B423&amp;".8"</f>
        <v>326.BV17.8</v>
      </c>
      <c r="D431" s="74" t="s">
        <v>860</v>
      </c>
      <c r="E431" s="64" t="s">
        <v>936</v>
      </c>
      <c r="F431" s="64"/>
      <c r="G431" s="46" t="s">
        <v>27</v>
      </c>
      <c r="H431" s="46" t="s">
        <v>188</v>
      </c>
      <c r="I431" s="50">
        <v>15</v>
      </c>
      <c r="J431" s="50"/>
      <c r="K431" s="50">
        <f t="shared" si="51"/>
        <v>0</v>
      </c>
      <c r="L431" s="48"/>
      <c r="M431" s="202"/>
      <c r="N431" s="46"/>
      <c r="O431" s="61"/>
      <c r="P431" s="200"/>
    </row>
    <row r="432" spans="1:16" s="57" customFormat="1" ht="53.25" customHeight="1">
      <c r="A432" s="54"/>
      <c r="B432" s="54"/>
      <c r="C432" s="54" t="str">
        <f>B423&amp;".9"</f>
        <v>326.BV17.9</v>
      </c>
      <c r="D432" s="74" t="s">
        <v>860</v>
      </c>
      <c r="E432" s="64" t="s">
        <v>935</v>
      </c>
      <c r="F432" s="64"/>
      <c r="G432" s="46" t="s">
        <v>27</v>
      </c>
      <c r="H432" s="46" t="s">
        <v>188</v>
      </c>
      <c r="I432" s="50">
        <v>5</v>
      </c>
      <c r="J432" s="168"/>
      <c r="K432" s="50">
        <f t="shared" si="51"/>
        <v>0</v>
      </c>
      <c r="L432" s="48"/>
      <c r="M432" s="203"/>
      <c r="N432" s="46"/>
      <c r="O432" s="61"/>
      <c r="P432" s="200"/>
    </row>
    <row r="433" spans="1:16" s="57" customFormat="1" ht="53.25" customHeight="1">
      <c r="A433" s="54"/>
      <c r="B433" s="54"/>
      <c r="C433" s="54" t="str">
        <f>B423&amp;".10"</f>
        <v>326.BV17.10</v>
      </c>
      <c r="D433" s="74" t="s">
        <v>860</v>
      </c>
      <c r="E433" s="64" t="s">
        <v>934</v>
      </c>
      <c r="F433" s="64"/>
      <c r="G433" s="46" t="s">
        <v>27</v>
      </c>
      <c r="H433" s="46" t="s">
        <v>255</v>
      </c>
      <c r="I433" s="50">
        <v>20</v>
      </c>
      <c r="J433" s="168"/>
      <c r="K433" s="50">
        <f t="shared" si="51"/>
        <v>0</v>
      </c>
      <c r="L433" s="48"/>
      <c r="M433" s="62"/>
      <c r="N433" s="46"/>
      <c r="O433" s="61"/>
      <c r="P433" s="200"/>
    </row>
    <row r="434" spans="1:16" s="57" customFormat="1" ht="53.25" customHeight="1">
      <c r="A434" s="54">
        <f>IF(M434="Đồng bộ",A423+1)</f>
        <v>327</v>
      </c>
      <c r="B434" s="54" t="str">
        <f>IF(A434="","",CONCATENATE(A434,".BV17"))</f>
        <v>327.BV17</v>
      </c>
      <c r="C434" s="54" t="str">
        <f>B434</f>
        <v>327.BV17</v>
      </c>
      <c r="D434" s="74"/>
      <c r="E434" s="153" t="s">
        <v>933</v>
      </c>
      <c r="F434" s="153"/>
      <c r="G434" s="59"/>
      <c r="H434" s="59"/>
      <c r="I434" s="59"/>
      <c r="J434" s="49"/>
      <c r="K434" s="50"/>
      <c r="L434" s="48">
        <f>SUM(K435:K447)</f>
        <v>0</v>
      </c>
      <c r="M434" s="53" t="s">
        <v>904</v>
      </c>
      <c r="N434" s="75"/>
      <c r="O434" s="46"/>
      <c r="P434" s="46"/>
    </row>
    <row r="435" spans="1:16" ht="53.25" customHeight="1">
      <c r="A435" s="54"/>
      <c r="B435" s="54"/>
      <c r="C435" s="54" t="str">
        <f>B434&amp;".1"</f>
        <v>327.BV17.1</v>
      </c>
      <c r="D435" s="74" t="s">
        <v>929</v>
      </c>
      <c r="E435" s="64" t="s">
        <v>932</v>
      </c>
      <c r="F435" s="64"/>
      <c r="G435" s="46" t="s">
        <v>27</v>
      </c>
      <c r="H435" s="46" t="s">
        <v>255</v>
      </c>
      <c r="I435" s="50">
        <v>10</v>
      </c>
      <c r="J435" s="91"/>
      <c r="K435" s="50">
        <f t="shared" ref="K435:K475" si="52">IF(I435="","",J435*I435)</f>
        <v>0</v>
      </c>
      <c r="L435" s="48"/>
      <c r="M435" s="97"/>
      <c r="N435" s="75"/>
      <c r="O435" s="46"/>
      <c r="P435" s="46"/>
    </row>
    <row r="436" spans="1:16" ht="53.25" customHeight="1">
      <c r="A436" s="54"/>
      <c r="B436" s="54" t="str">
        <f>IF(A436="","",CONCATENATE(A436,".BV17"))</f>
        <v/>
      </c>
      <c r="C436" s="54" t="str">
        <f>B434&amp;".2"</f>
        <v>327.BV17.2</v>
      </c>
      <c r="D436" s="74" t="s">
        <v>929</v>
      </c>
      <c r="E436" s="64" t="s">
        <v>931</v>
      </c>
      <c r="F436" s="64"/>
      <c r="G436" s="46" t="s">
        <v>27</v>
      </c>
      <c r="H436" s="46" t="s">
        <v>255</v>
      </c>
      <c r="I436" s="50">
        <v>90</v>
      </c>
      <c r="J436" s="91"/>
      <c r="K436" s="50">
        <f t="shared" si="52"/>
        <v>0</v>
      </c>
      <c r="L436" s="48"/>
      <c r="M436" s="97"/>
      <c r="N436" s="75"/>
      <c r="O436" s="46"/>
      <c r="P436" s="46"/>
    </row>
    <row r="437" spans="1:16" s="57" customFormat="1" ht="53.25" customHeight="1">
      <c r="A437" s="54"/>
      <c r="B437" s="54" t="str">
        <f>IF(A437="","",CONCATENATE(A437,".BV17"))</f>
        <v/>
      </c>
      <c r="C437" s="54" t="str">
        <f>B434&amp;".3"</f>
        <v>327.BV17.3</v>
      </c>
      <c r="D437" s="74" t="s">
        <v>860</v>
      </c>
      <c r="E437" s="64" t="s">
        <v>458</v>
      </c>
      <c r="F437" s="64"/>
      <c r="G437" s="46" t="s">
        <v>27</v>
      </c>
      <c r="H437" s="46" t="s">
        <v>255</v>
      </c>
      <c r="I437" s="50">
        <v>10</v>
      </c>
      <c r="J437" s="91"/>
      <c r="K437" s="50">
        <f t="shared" si="52"/>
        <v>0</v>
      </c>
      <c r="L437" s="48"/>
      <c r="M437" s="97"/>
      <c r="N437" s="75"/>
      <c r="O437" s="46"/>
      <c r="P437" s="46"/>
    </row>
    <row r="438" spans="1:16" s="57" customFormat="1" ht="53.25" customHeight="1">
      <c r="A438" s="54"/>
      <c r="B438" s="54" t="str">
        <f>IF(A438="","",CONCATENATE(A438,".BV17"))</f>
        <v/>
      </c>
      <c r="C438" s="54" t="str">
        <f>B434&amp;".4"</f>
        <v>327.BV17.4</v>
      </c>
      <c r="D438" s="74" t="s">
        <v>860</v>
      </c>
      <c r="E438" s="64" t="s">
        <v>459</v>
      </c>
      <c r="F438" s="64"/>
      <c r="G438" s="46" t="s">
        <v>27</v>
      </c>
      <c r="H438" s="46" t="s">
        <v>255</v>
      </c>
      <c r="I438" s="50">
        <v>90</v>
      </c>
      <c r="J438" s="91"/>
      <c r="K438" s="50">
        <f t="shared" si="52"/>
        <v>0</v>
      </c>
      <c r="L438" s="48"/>
      <c r="M438" s="97"/>
      <c r="N438" s="75"/>
      <c r="O438" s="46"/>
      <c r="P438" s="46"/>
    </row>
    <row r="439" spans="1:16" s="57" customFormat="1" ht="53.25" customHeight="1">
      <c r="A439" s="54"/>
      <c r="B439" s="54"/>
      <c r="C439" s="54" t="str">
        <f>B434&amp;".5"</f>
        <v>327.BV17.5</v>
      </c>
      <c r="D439" s="74" t="s">
        <v>860</v>
      </c>
      <c r="E439" s="64" t="s">
        <v>460</v>
      </c>
      <c r="F439" s="64"/>
      <c r="G439" s="46" t="s">
        <v>27</v>
      </c>
      <c r="H439" s="46" t="s">
        <v>255</v>
      </c>
      <c r="I439" s="50">
        <v>10</v>
      </c>
      <c r="J439" s="91"/>
      <c r="K439" s="50">
        <f t="shared" si="52"/>
        <v>0</v>
      </c>
      <c r="L439" s="48"/>
      <c r="M439" s="97"/>
      <c r="N439" s="58"/>
      <c r="O439" s="46"/>
      <c r="P439" s="46"/>
    </row>
    <row r="440" spans="1:16" s="57" customFormat="1" ht="53.25" customHeight="1">
      <c r="A440" s="54"/>
      <c r="B440" s="54"/>
      <c r="C440" s="54" t="str">
        <f>B434&amp;".6"</f>
        <v>327.BV17.6</v>
      </c>
      <c r="D440" s="74" t="s">
        <v>860</v>
      </c>
      <c r="E440" s="64" t="s">
        <v>461</v>
      </c>
      <c r="F440" s="64"/>
      <c r="G440" s="46" t="s">
        <v>27</v>
      </c>
      <c r="H440" s="46" t="s">
        <v>255</v>
      </c>
      <c r="I440" s="50">
        <v>360</v>
      </c>
      <c r="J440" s="91"/>
      <c r="K440" s="50">
        <f t="shared" si="52"/>
        <v>0</v>
      </c>
      <c r="L440" s="48"/>
      <c r="M440" s="97"/>
      <c r="N440" s="75"/>
      <c r="O440" s="46"/>
      <c r="P440" s="46"/>
    </row>
    <row r="441" spans="1:16" s="57" customFormat="1" ht="53.25" customHeight="1">
      <c r="A441" s="54"/>
      <c r="B441" s="54"/>
      <c r="C441" s="54" t="str">
        <f>B434&amp;".7"</f>
        <v>327.BV17.7</v>
      </c>
      <c r="D441" s="74" t="s">
        <v>860</v>
      </c>
      <c r="E441" s="64" t="s">
        <v>462</v>
      </c>
      <c r="F441" s="64"/>
      <c r="G441" s="46" t="s">
        <v>27</v>
      </c>
      <c r="H441" s="46" t="s">
        <v>188</v>
      </c>
      <c r="I441" s="50">
        <v>50</v>
      </c>
      <c r="J441" s="91"/>
      <c r="K441" s="50">
        <f t="shared" si="52"/>
        <v>0</v>
      </c>
      <c r="L441" s="48"/>
      <c r="M441" s="97"/>
      <c r="N441" s="75"/>
      <c r="O441" s="46"/>
      <c r="P441" s="46"/>
    </row>
    <row r="442" spans="1:16" s="57" customFormat="1" ht="53.25" customHeight="1">
      <c r="A442" s="54"/>
      <c r="B442" s="54"/>
      <c r="C442" s="54" t="str">
        <f>B434&amp;".8"</f>
        <v>327.BV17.8</v>
      </c>
      <c r="D442" s="74" t="s">
        <v>860</v>
      </c>
      <c r="E442" s="64" t="s">
        <v>463</v>
      </c>
      <c r="F442" s="64"/>
      <c r="G442" s="46" t="s">
        <v>27</v>
      </c>
      <c r="H442" s="46" t="s">
        <v>188</v>
      </c>
      <c r="I442" s="50">
        <v>30</v>
      </c>
      <c r="J442" s="91"/>
      <c r="K442" s="50">
        <f t="shared" si="52"/>
        <v>0</v>
      </c>
      <c r="L442" s="48"/>
      <c r="M442" s="97"/>
      <c r="N442" s="75"/>
      <c r="O442" s="46"/>
      <c r="P442" s="46"/>
    </row>
    <row r="443" spans="1:16" s="57" customFormat="1" ht="53.25" customHeight="1">
      <c r="A443" s="54"/>
      <c r="B443" s="54"/>
      <c r="C443" s="54" t="str">
        <f>B434&amp;".9"</f>
        <v>327.BV17.9</v>
      </c>
      <c r="D443" s="74" t="s">
        <v>860</v>
      </c>
      <c r="E443" s="64" t="s">
        <v>464</v>
      </c>
      <c r="F443" s="64"/>
      <c r="G443" s="46" t="s">
        <v>27</v>
      </c>
      <c r="H443" s="46" t="s">
        <v>255</v>
      </c>
      <c r="I443" s="50">
        <v>90</v>
      </c>
      <c r="J443" s="91"/>
      <c r="K443" s="50">
        <f t="shared" si="52"/>
        <v>0</v>
      </c>
      <c r="L443" s="48"/>
      <c r="M443" s="97"/>
      <c r="N443" s="75"/>
      <c r="O443" s="46"/>
      <c r="P443" s="46"/>
    </row>
    <row r="444" spans="1:16" s="57" customFormat="1" ht="53.25" customHeight="1">
      <c r="A444" s="54"/>
      <c r="B444" s="54"/>
      <c r="C444" s="54" t="str">
        <f>B434&amp;".10"</f>
        <v>327.BV17.10</v>
      </c>
      <c r="D444" s="74" t="s">
        <v>860</v>
      </c>
      <c r="E444" s="64" t="s">
        <v>465</v>
      </c>
      <c r="F444" s="64"/>
      <c r="G444" s="46" t="s">
        <v>27</v>
      </c>
      <c r="H444" s="46" t="s">
        <v>255</v>
      </c>
      <c r="I444" s="50">
        <v>30</v>
      </c>
      <c r="J444" s="91"/>
      <c r="K444" s="50">
        <f t="shared" si="52"/>
        <v>0</v>
      </c>
      <c r="L444" s="48"/>
      <c r="M444" s="97"/>
      <c r="N444" s="75"/>
      <c r="O444" s="46"/>
      <c r="P444" s="46"/>
    </row>
    <row r="445" spans="1:16" s="57" customFormat="1" ht="53.25" customHeight="1">
      <c r="A445" s="54"/>
      <c r="B445" s="54"/>
      <c r="C445" s="54" t="str">
        <f>B434&amp;".11"</f>
        <v>327.BV17.11</v>
      </c>
      <c r="D445" s="74" t="s">
        <v>860</v>
      </c>
      <c r="E445" s="64" t="s">
        <v>466</v>
      </c>
      <c r="F445" s="64"/>
      <c r="G445" s="46" t="s">
        <v>27</v>
      </c>
      <c r="H445" s="46" t="s">
        <v>255</v>
      </c>
      <c r="I445" s="50">
        <v>10</v>
      </c>
      <c r="J445" s="91"/>
      <c r="K445" s="50">
        <f t="shared" si="52"/>
        <v>0</v>
      </c>
      <c r="L445" s="48"/>
      <c r="M445" s="97"/>
      <c r="N445" s="75"/>
      <c r="O445" s="46"/>
      <c r="P445" s="46"/>
    </row>
    <row r="446" spans="1:16" s="57" customFormat="1" ht="53.25" customHeight="1">
      <c r="A446" s="54"/>
      <c r="B446" s="54"/>
      <c r="C446" s="54" t="str">
        <f>B434&amp;".12"</f>
        <v>327.BV17.12</v>
      </c>
      <c r="D446" s="74" t="s">
        <v>860</v>
      </c>
      <c r="E446" s="64" t="s">
        <v>467</v>
      </c>
      <c r="F446" s="64"/>
      <c r="G446" s="46" t="s">
        <v>27</v>
      </c>
      <c r="H446" s="46" t="s">
        <v>255</v>
      </c>
      <c r="I446" s="50">
        <v>2</v>
      </c>
      <c r="J446" s="91"/>
      <c r="K446" s="50">
        <f t="shared" si="52"/>
        <v>0</v>
      </c>
      <c r="L446" s="48"/>
      <c r="M446" s="97"/>
      <c r="N446" s="75"/>
      <c r="O446" s="46"/>
      <c r="P446" s="46"/>
    </row>
    <row r="447" spans="1:16" s="57" customFormat="1" ht="53.25" customHeight="1">
      <c r="A447" s="54"/>
      <c r="B447" s="54"/>
      <c r="C447" s="54" t="str">
        <f>B434&amp;".13"</f>
        <v>327.BV17.13</v>
      </c>
      <c r="D447" s="74" t="s">
        <v>860</v>
      </c>
      <c r="E447" s="64" t="s">
        <v>468</v>
      </c>
      <c r="F447" s="64"/>
      <c r="G447" s="46" t="s">
        <v>27</v>
      </c>
      <c r="H447" s="46" t="s">
        <v>255</v>
      </c>
      <c r="I447" s="50">
        <v>3</v>
      </c>
      <c r="J447" s="91"/>
      <c r="K447" s="50">
        <f t="shared" si="52"/>
        <v>0</v>
      </c>
      <c r="L447" s="48"/>
      <c r="M447" s="97"/>
      <c r="N447" s="75"/>
      <c r="O447" s="46"/>
      <c r="P447" s="46"/>
    </row>
    <row r="448" spans="1:16" s="5" customFormat="1" ht="53.25" customHeight="1">
      <c r="A448" s="54">
        <f>IF(M448="Đồng bộ",A434+1)</f>
        <v>328</v>
      </c>
      <c r="B448" s="54" t="str">
        <f>IF(A448="","",CONCATENATE(A448,".BV17"))</f>
        <v>328.BV17</v>
      </c>
      <c r="C448" s="54" t="str">
        <f>B448</f>
        <v>328.BV17</v>
      </c>
      <c r="D448" s="46"/>
      <c r="E448" s="204" t="s">
        <v>930</v>
      </c>
      <c r="F448" s="204"/>
      <c r="G448" s="204"/>
      <c r="H448" s="204"/>
      <c r="I448" s="204"/>
      <c r="J448" s="49"/>
      <c r="K448" s="50" t="str">
        <f t="shared" si="52"/>
        <v/>
      </c>
      <c r="L448" s="48">
        <f>SUM(K449:K451)</f>
        <v>0</v>
      </c>
      <c r="M448" s="53" t="s">
        <v>904</v>
      </c>
      <c r="N448" s="61"/>
      <c r="O448" s="46"/>
      <c r="P448" s="46"/>
    </row>
    <row r="449" spans="1:16" s="5" customFormat="1" ht="53.25" customHeight="1">
      <c r="A449" s="54"/>
      <c r="B449" s="54"/>
      <c r="C449" s="54" t="str">
        <f>B448&amp;".1"</f>
        <v>328.BV17.1</v>
      </c>
      <c r="D449" s="46" t="s">
        <v>860</v>
      </c>
      <c r="E449" s="157" t="s">
        <v>477</v>
      </c>
      <c r="F449" s="157"/>
      <c r="G449" s="46" t="s">
        <v>27</v>
      </c>
      <c r="H449" s="46" t="s">
        <v>188</v>
      </c>
      <c r="I449" s="50">
        <v>30</v>
      </c>
      <c r="J449" s="49"/>
      <c r="K449" s="50">
        <f t="shared" si="52"/>
        <v>0</v>
      </c>
      <c r="L449" s="48"/>
      <c r="M449" s="62"/>
      <c r="N449" s="61"/>
      <c r="O449" s="46"/>
      <c r="P449" s="46"/>
    </row>
    <row r="450" spans="1:16" s="5" customFormat="1" ht="53.25" customHeight="1">
      <c r="A450" s="54"/>
      <c r="B450" s="54" t="str">
        <f>IF(A450="","",CONCATENATE(A450,".BV17"))</f>
        <v/>
      </c>
      <c r="C450" s="54" t="str">
        <f>B448&amp;".2"</f>
        <v>328.BV17.2</v>
      </c>
      <c r="D450" s="46" t="s">
        <v>860</v>
      </c>
      <c r="E450" s="157" t="s">
        <v>478</v>
      </c>
      <c r="F450" s="157"/>
      <c r="G450" s="46" t="s">
        <v>27</v>
      </c>
      <c r="H450" s="46" t="s">
        <v>188</v>
      </c>
      <c r="I450" s="50">
        <v>30</v>
      </c>
      <c r="J450" s="49"/>
      <c r="K450" s="50">
        <f t="shared" si="52"/>
        <v>0</v>
      </c>
      <c r="L450" s="48"/>
      <c r="M450" s="62"/>
      <c r="N450" s="159"/>
      <c r="O450" s="46"/>
      <c r="P450" s="46"/>
    </row>
    <row r="451" spans="1:16" s="57" customFormat="1" ht="53.25" customHeight="1">
      <c r="A451" s="54"/>
      <c r="B451" s="54" t="str">
        <f>IF(A451="","",CONCATENATE(A451,".BV17"))</f>
        <v/>
      </c>
      <c r="C451" s="54" t="str">
        <f>B448&amp;".3"</f>
        <v>328.BV17.3</v>
      </c>
      <c r="D451" s="46" t="s">
        <v>860</v>
      </c>
      <c r="E451" s="157" t="s">
        <v>479</v>
      </c>
      <c r="F451" s="157"/>
      <c r="G451" s="46" t="s">
        <v>27</v>
      </c>
      <c r="H451" s="158" t="s">
        <v>188</v>
      </c>
      <c r="I451" s="50">
        <v>5</v>
      </c>
      <c r="J451" s="91"/>
      <c r="K451" s="50">
        <f t="shared" si="52"/>
        <v>0</v>
      </c>
      <c r="L451" s="48"/>
      <c r="M451" s="62"/>
      <c r="N451" s="61"/>
      <c r="O451" s="46"/>
      <c r="P451" s="46"/>
    </row>
    <row r="452" spans="1:16" s="57" customFormat="1" ht="53.25" customHeight="1">
      <c r="A452" s="54">
        <f>IF(M452="Đồng bộ",A448+1)</f>
        <v>329</v>
      </c>
      <c r="B452" s="54" t="str">
        <f>IF(A452="","",CONCATENATE(A452,".BV17"))</f>
        <v>329.BV17</v>
      </c>
      <c r="C452" s="54" t="str">
        <f>B452</f>
        <v>329.BV17</v>
      </c>
      <c r="D452" s="46"/>
      <c r="E452" s="89" t="s">
        <v>488</v>
      </c>
      <c r="F452" s="89"/>
      <c r="G452" s="46"/>
      <c r="H452" s="46"/>
      <c r="I452" s="50"/>
      <c r="J452" s="49"/>
      <c r="K452" s="50" t="str">
        <f t="shared" si="52"/>
        <v/>
      </c>
      <c r="L452" s="48">
        <f>SUM(K453:K457)</f>
        <v>0</v>
      </c>
      <c r="M452" s="53" t="s">
        <v>904</v>
      </c>
      <c r="N452" s="61"/>
      <c r="O452" s="46"/>
      <c r="P452" s="46"/>
    </row>
    <row r="453" spans="1:16" s="57" customFormat="1" ht="53.25" customHeight="1">
      <c r="A453" s="54"/>
      <c r="B453" s="54"/>
      <c r="C453" s="54" t="str">
        <f>B452&amp;".1"</f>
        <v>329.BV17.1</v>
      </c>
      <c r="D453" s="74" t="s">
        <v>929</v>
      </c>
      <c r="E453" s="64" t="s">
        <v>256</v>
      </c>
      <c r="F453" s="64"/>
      <c r="G453" s="46" t="s">
        <v>27</v>
      </c>
      <c r="H453" s="46" t="s">
        <v>257</v>
      </c>
      <c r="I453" s="50">
        <v>30</v>
      </c>
      <c r="J453" s="91"/>
      <c r="K453" s="50">
        <f t="shared" si="52"/>
        <v>0</v>
      </c>
      <c r="L453" s="48"/>
      <c r="M453" s="136"/>
      <c r="N453" s="75"/>
      <c r="O453" s="46"/>
      <c r="P453" s="46"/>
    </row>
    <row r="454" spans="1:16" s="57" customFormat="1" ht="53.25" customHeight="1">
      <c r="A454" s="54"/>
      <c r="B454" s="54" t="str">
        <f>IF(A454="","",CONCATENATE(A454,".BV17"))</f>
        <v/>
      </c>
      <c r="C454" s="54" t="str">
        <f>B452&amp;".2"</f>
        <v>329.BV17.2</v>
      </c>
      <c r="D454" s="74" t="s">
        <v>860</v>
      </c>
      <c r="E454" s="64" t="s">
        <v>928</v>
      </c>
      <c r="F454" s="64"/>
      <c r="G454" s="46" t="s">
        <v>27</v>
      </c>
      <c r="H454" s="46" t="s">
        <v>240</v>
      </c>
      <c r="I454" s="50">
        <v>25</v>
      </c>
      <c r="J454" s="91"/>
      <c r="K454" s="50">
        <f t="shared" si="52"/>
        <v>0</v>
      </c>
      <c r="L454" s="48"/>
      <c r="M454" s="136"/>
      <c r="N454" s="61"/>
      <c r="O454" s="46"/>
      <c r="P454" s="46"/>
    </row>
    <row r="455" spans="1:16" s="57" customFormat="1" ht="53.25" customHeight="1">
      <c r="A455" s="54"/>
      <c r="B455" s="54" t="str">
        <f>IF(A455="","",CONCATENATE(A455,".BV17"))</f>
        <v/>
      </c>
      <c r="C455" s="54" t="str">
        <f>B452&amp;".3"</f>
        <v>329.BV17.3</v>
      </c>
      <c r="D455" s="74" t="s">
        <v>860</v>
      </c>
      <c r="E455" s="64" t="s">
        <v>927</v>
      </c>
      <c r="F455" s="64"/>
      <c r="G455" s="46" t="s">
        <v>27</v>
      </c>
      <c r="H455" s="46" t="s">
        <v>240</v>
      </c>
      <c r="I455" s="50">
        <v>300</v>
      </c>
      <c r="J455" s="91"/>
      <c r="K455" s="50">
        <f t="shared" si="52"/>
        <v>0</v>
      </c>
      <c r="L455" s="48"/>
      <c r="M455" s="136"/>
      <c r="N455" s="159"/>
      <c r="O455" s="46"/>
      <c r="P455" s="46"/>
    </row>
    <row r="456" spans="1:16" s="57" customFormat="1" ht="53.25" customHeight="1">
      <c r="A456" s="54"/>
      <c r="B456" s="54" t="str">
        <f>IF(A456="","",CONCATENATE(A456,".BV17"))</f>
        <v/>
      </c>
      <c r="C456" s="54" t="str">
        <f>B452&amp;".4"</f>
        <v>329.BV17.4</v>
      </c>
      <c r="D456" s="74" t="s">
        <v>860</v>
      </c>
      <c r="E456" s="64" t="s">
        <v>489</v>
      </c>
      <c r="F456" s="64"/>
      <c r="G456" s="46" t="s">
        <v>27</v>
      </c>
      <c r="H456" s="46" t="s">
        <v>240</v>
      </c>
      <c r="I456" s="50">
        <v>300</v>
      </c>
      <c r="J456" s="91"/>
      <c r="K456" s="50">
        <f t="shared" si="52"/>
        <v>0</v>
      </c>
      <c r="L456" s="48"/>
      <c r="M456" s="136"/>
      <c r="N456" s="105"/>
      <c r="O456" s="46"/>
      <c r="P456" s="46"/>
    </row>
    <row r="457" spans="1:16" s="57" customFormat="1" ht="53.25" customHeight="1">
      <c r="A457" s="54"/>
      <c r="B457" s="54"/>
      <c r="C457" s="54" t="str">
        <f>B452&amp;".5"</f>
        <v>329.BV17.5</v>
      </c>
      <c r="D457" s="74" t="s">
        <v>860</v>
      </c>
      <c r="E457" s="64" t="s">
        <v>926</v>
      </c>
      <c r="F457" s="64"/>
      <c r="G457" s="46" t="s">
        <v>27</v>
      </c>
      <c r="H457" s="46" t="s">
        <v>240</v>
      </c>
      <c r="I457" s="50">
        <v>60</v>
      </c>
      <c r="J457" s="91"/>
      <c r="K457" s="50">
        <f t="shared" si="52"/>
        <v>0</v>
      </c>
      <c r="L457" s="48"/>
      <c r="M457" s="136"/>
      <c r="N457" s="105"/>
      <c r="O457" s="46"/>
      <c r="P457" s="46"/>
    </row>
    <row r="458" spans="1:16" s="57" customFormat="1" ht="53.25" customHeight="1">
      <c r="A458" s="54">
        <f>IF(M458="Đồng bộ",A452+1)</f>
        <v>330</v>
      </c>
      <c r="B458" s="54" t="str">
        <f>IF(A458="","",CONCATENATE(A458,".BV17"))</f>
        <v>330.BV17</v>
      </c>
      <c r="C458" s="54" t="str">
        <f>B458</f>
        <v>330.BV17</v>
      </c>
      <c r="D458" s="74" t="s">
        <v>860</v>
      </c>
      <c r="E458" s="153" t="s">
        <v>925</v>
      </c>
      <c r="F458" s="153"/>
      <c r="G458" s="153"/>
      <c r="H458" s="153"/>
      <c r="I458" s="153"/>
      <c r="J458" s="49"/>
      <c r="K458" s="50" t="str">
        <f t="shared" si="52"/>
        <v/>
      </c>
      <c r="L458" s="48">
        <f>SUM(K459:K461)</f>
        <v>0</v>
      </c>
      <c r="M458" s="53" t="s">
        <v>904</v>
      </c>
      <c r="N458" s="75"/>
      <c r="O458" s="46"/>
      <c r="P458" s="46"/>
    </row>
    <row r="459" spans="1:16" s="57" customFormat="1" ht="53.25" customHeight="1">
      <c r="A459" s="54"/>
      <c r="B459" s="54"/>
      <c r="C459" s="54" t="str">
        <f>B458&amp;".1"</f>
        <v>330.BV17.1</v>
      </c>
      <c r="D459" s="74" t="s">
        <v>860</v>
      </c>
      <c r="E459" s="64" t="s">
        <v>924</v>
      </c>
      <c r="F459" s="64"/>
      <c r="G459" s="46" t="s">
        <v>27</v>
      </c>
      <c r="H459" s="46" t="s">
        <v>142</v>
      </c>
      <c r="I459" s="50">
        <v>96</v>
      </c>
      <c r="J459" s="91"/>
      <c r="K459" s="50">
        <f t="shared" si="52"/>
        <v>0</v>
      </c>
      <c r="L459" s="48"/>
      <c r="M459" s="136"/>
      <c r="N459" s="75"/>
      <c r="O459" s="46"/>
      <c r="P459" s="46"/>
    </row>
    <row r="460" spans="1:16" s="57" customFormat="1" ht="53.25" customHeight="1">
      <c r="A460" s="54"/>
      <c r="B460" s="54" t="str">
        <f>IF(A460="","",CONCATENATE(A460,".BV17"))</f>
        <v/>
      </c>
      <c r="C460" s="54" t="str">
        <f>B458&amp;".2"</f>
        <v>330.BV17.2</v>
      </c>
      <c r="D460" s="74" t="s">
        <v>860</v>
      </c>
      <c r="E460" s="64" t="s">
        <v>923</v>
      </c>
      <c r="F460" s="64"/>
      <c r="G460" s="46" t="s">
        <v>27</v>
      </c>
      <c r="H460" s="46" t="s">
        <v>142</v>
      </c>
      <c r="I460" s="50">
        <v>96</v>
      </c>
      <c r="J460" s="91"/>
      <c r="K460" s="50">
        <f t="shared" si="52"/>
        <v>0</v>
      </c>
      <c r="L460" s="48"/>
      <c r="M460" s="136"/>
      <c r="N460" s="75"/>
      <c r="O460" s="46"/>
      <c r="P460" s="46"/>
    </row>
    <row r="461" spans="1:16" s="57" customFormat="1" ht="53.25" customHeight="1">
      <c r="A461" s="54"/>
      <c r="B461" s="54" t="str">
        <f>IF(A461="","",CONCATENATE(A461,".BV17"))</f>
        <v/>
      </c>
      <c r="C461" s="54" t="str">
        <f>B458&amp;".3"</f>
        <v>330.BV17.3</v>
      </c>
      <c r="D461" s="74" t="s">
        <v>860</v>
      </c>
      <c r="E461" s="64" t="s">
        <v>922</v>
      </c>
      <c r="F461" s="64"/>
      <c r="G461" s="46" t="s">
        <v>27</v>
      </c>
      <c r="H461" s="46" t="s">
        <v>142</v>
      </c>
      <c r="I461" s="50">
        <v>16</v>
      </c>
      <c r="J461" s="91"/>
      <c r="K461" s="50">
        <f t="shared" si="52"/>
        <v>0</v>
      </c>
      <c r="L461" s="48"/>
      <c r="M461" s="136"/>
      <c r="N461" s="53"/>
      <c r="O461" s="46"/>
      <c r="P461" s="46"/>
    </row>
    <row r="462" spans="1:16" s="57" customFormat="1" ht="53.25" customHeight="1">
      <c r="A462" s="54">
        <f>IF(M462="Đồng bộ",A458+1)</f>
        <v>331</v>
      </c>
      <c r="B462" s="54" t="str">
        <f>IF(A462="","",CONCATENATE(A462,".BV17"))</f>
        <v>331.BV17</v>
      </c>
      <c r="C462" s="54" t="str">
        <f>B462</f>
        <v>331.BV17</v>
      </c>
      <c r="D462" s="74" t="s">
        <v>860</v>
      </c>
      <c r="E462" s="153" t="s">
        <v>921</v>
      </c>
      <c r="F462" s="153"/>
      <c r="G462" s="153"/>
      <c r="H462" s="153"/>
      <c r="I462" s="153"/>
      <c r="J462" s="49"/>
      <c r="K462" s="50" t="str">
        <f t="shared" si="52"/>
        <v/>
      </c>
      <c r="L462" s="48">
        <f>SUM(K463:K465)</f>
        <v>0</v>
      </c>
      <c r="M462" s="53" t="s">
        <v>904</v>
      </c>
      <c r="N462" s="105"/>
      <c r="O462" s="46"/>
      <c r="P462" s="46"/>
    </row>
    <row r="463" spans="1:16" ht="53.25" customHeight="1">
      <c r="A463" s="54"/>
      <c r="B463" s="54"/>
      <c r="C463" s="54" t="str">
        <f>B462&amp;".1"</f>
        <v>331.BV17.1</v>
      </c>
      <c r="D463" s="74" t="s">
        <v>920</v>
      </c>
      <c r="E463" s="64" t="s">
        <v>254</v>
      </c>
      <c r="F463" s="64"/>
      <c r="G463" s="46" t="s">
        <v>27</v>
      </c>
      <c r="H463" s="46" t="s">
        <v>255</v>
      </c>
      <c r="I463" s="50">
        <v>5</v>
      </c>
      <c r="J463" s="91"/>
      <c r="K463" s="50">
        <f t="shared" si="52"/>
        <v>0</v>
      </c>
      <c r="L463" s="48"/>
      <c r="M463" s="97"/>
      <c r="N463" s="46"/>
      <c r="O463" s="46"/>
      <c r="P463" s="46"/>
    </row>
    <row r="464" spans="1:16" s="57" customFormat="1" ht="53.25" customHeight="1">
      <c r="A464" s="54"/>
      <c r="B464" s="54" t="str">
        <f>IF(A464="","",CONCATENATE(A464,".BV17"))</f>
        <v/>
      </c>
      <c r="C464" s="54" t="str">
        <f>B462&amp;".2"</f>
        <v>331.BV17.2</v>
      </c>
      <c r="D464" s="74" t="s">
        <v>860</v>
      </c>
      <c r="E464" s="47" t="s">
        <v>919</v>
      </c>
      <c r="F464" s="47"/>
      <c r="G464" s="46" t="s">
        <v>27</v>
      </c>
      <c r="H464" s="46" t="s">
        <v>255</v>
      </c>
      <c r="I464" s="50">
        <v>5</v>
      </c>
      <c r="J464" s="91"/>
      <c r="K464" s="50">
        <f t="shared" si="52"/>
        <v>0</v>
      </c>
      <c r="L464" s="48"/>
      <c r="M464" s="97"/>
      <c r="N464" s="105"/>
      <c r="O464" s="46"/>
      <c r="P464" s="46"/>
    </row>
    <row r="465" spans="1:16" s="57" customFormat="1" ht="53.25" customHeight="1">
      <c r="A465" s="54"/>
      <c r="B465" s="54" t="str">
        <f>IF(A465="","",CONCATENATE(A465,".BV17"))</f>
        <v/>
      </c>
      <c r="C465" s="54" t="str">
        <f>B462&amp;".3"</f>
        <v>331.BV17.3</v>
      </c>
      <c r="D465" s="74" t="s">
        <v>860</v>
      </c>
      <c r="E465" s="47" t="s">
        <v>469</v>
      </c>
      <c r="F465" s="47"/>
      <c r="G465" s="46" t="s">
        <v>27</v>
      </c>
      <c r="H465" s="46" t="s">
        <v>255</v>
      </c>
      <c r="I465" s="50">
        <v>20</v>
      </c>
      <c r="J465" s="91"/>
      <c r="K465" s="50">
        <f t="shared" si="52"/>
        <v>0</v>
      </c>
      <c r="L465" s="48"/>
      <c r="M465" s="97"/>
      <c r="N465" s="53"/>
      <c r="O465" s="46"/>
      <c r="P465" s="46"/>
    </row>
    <row r="466" spans="1:16" s="57" customFormat="1" ht="53.25" customHeight="1">
      <c r="A466" s="54">
        <f>IF(M466="Đồng bộ",A462+1)</f>
        <v>332</v>
      </c>
      <c r="B466" s="54" t="str">
        <f>IF(A466="","",CONCATENATE(A466,".BV17"))</f>
        <v>332.BV17</v>
      </c>
      <c r="C466" s="54" t="str">
        <f>B466</f>
        <v>332.BV17</v>
      </c>
      <c r="D466" s="74" t="s">
        <v>860</v>
      </c>
      <c r="E466" s="153" t="s">
        <v>918</v>
      </c>
      <c r="F466" s="153"/>
      <c r="G466" s="153"/>
      <c r="H466" s="153"/>
      <c r="I466" s="153"/>
      <c r="J466" s="49"/>
      <c r="K466" s="50" t="str">
        <f t="shared" si="52"/>
        <v/>
      </c>
      <c r="L466" s="48">
        <f>SUM(K467:K471)</f>
        <v>0</v>
      </c>
      <c r="M466" s="53" t="s">
        <v>904</v>
      </c>
      <c r="N466" s="75"/>
      <c r="O466" s="46"/>
      <c r="P466" s="46"/>
    </row>
    <row r="467" spans="1:16" s="57" customFormat="1" ht="53.25" customHeight="1">
      <c r="A467" s="54"/>
      <c r="B467" s="54"/>
      <c r="C467" s="54" t="str">
        <f>B466&amp;".1"</f>
        <v>332.BV17.1</v>
      </c>
      <c r="D467" s="74" t="s">
        <v>860</v>
      </c>
      <c r="E467" s="64" t="s">
        <v>470</v>
      </c>
      <c r="F467" s="64"/>
      <c r="G467" s="46" t="s">
        <v>27</v>
      </c>
      <c r="H467" s="46" t="s">
        <v>188</v>
      </c>
      <c r="I467" s="50">
        <v>2</v>
      </c>
      <c r="J467" s="91"/>
      <c r="K467" s="50">
        <f t="shared" si="52"/>
        <v>0</v>
      </c>
      <c r="L467" s="48"/>
      <c r="M467" s="62"/>
      <c r="N467" s="75"/>
      <c r="O467" s="46"/>
      <c r="P467" s="46"/>
    </row>
    <row r="468" spans="1:16" s="57" customFormat="1" ht="53.25" customHeight="1">
      <c r="A468" s="54"/>
      <c r="B468" s="54" t="str">
        <f>IF(A468="","",CONCATENATE(A468,".BV17"))</f>
        <v/>
      </c>
      <c r="C468" s="54" t="str">
        <f>B466&amp;".2"</f>
        <v>332.BV17.2</v>
      </c>
      <c r="D468" s="74" t="s">
        <v>860</v>
      </c>
      <c r="E468" s="64" t="s">
        <v>471</v>
      </c>
      <c r="F468" s="64"/>
      <c r="G468" s="46" t="s">
        <v>27</v>
      </c>
      <c r="H468" s="46" t="s">
        <v>188</v>
      </c>
      <c r="I468" s="50">
        <v>2</v>
      </c>
      <c r="J468" s="91"/>
      <c r="K468" s="50">
        <f t="shared" si="52"/>
        <v>0</v>
      </c>
      <c r="L468" s="48"/>
      <c r="M468" s="62"/>
      <c r="N468" s="61"/>
      <c r="O468" s="46"/>
      <c r="P468" s="46"/>
    </row>
    <row r="469" spans="1:16" s="57" customFormat="1" ht="53.25" customHeight="1">
      <c r="A469" s="54"/>
      <c r="B469" s="54" t="str">
        <f>IF(A469="","",CONCATENATE(A469,".BV17"))</f>
        <v/>
      </c>
      <c r="C469" s="54" t="str">
        <f>B466&amp;".3"</f>
        <v>332.BV17.3</v>
      </c>
      <c r="D469" s="74" t="s">
        <v>860</v>
      </c>
      <c r="E469" s="64" t="s">
        <v>472</v>
      </c>
      <c r="F469" s="64"/>
      <c r="G469" s="46" t="s">
        <v>27</v>
      </c>
      <c r="H469" s="46" t="s">
        <v>188</v>
      </c>
      <c r="I469" s="50">
        <v>2</v>
      </c>
      <c r="J469" s="91"/>
      <c r="K469" s="50">
        <f t="shared" si="52"/>
        <v>0</v>
      </c>
      <c r="L469" s="48"/>
      <c r="M469" s="62"/>
      <c r="N469" s="61"/>
      <c r="O469" s="46"/>
      <c r="P469" s="46"/>
    </row>
    <row r="470" spans="1:16" s="57" customFormat="1" ht="53.25" customHeight="1">
      <c r="A470" s="54"/>
      <c r="B470" s="54"/>
      <c r="C470" s="54" t="str">
        <f>B466&amp;".4"</f>
        <v>332.BV17.4</v>
      </c>
      <c r="D470" s="74" t="s">
        <v>860</v>
      </c>
      <c r="E470" s="64" t="s">
        <v>473</v>
      </c>
      <c r="F470" s="64"/>
      <c r="G470" s="46" t="s">
        <v>27</v>
      </c>
      <c r="H470" s="46" t="s">
        <v>188</v>
      </c>
      <c r="I470" s="50">
        <v>36</v>
      </c>
      <c r="J470" s="91"/>
      <c r="K470" s="50">
        <f t="shared" si="52"/>
        <v>0</v>
      </c>
      <c r="L470" s="48"/>
      <c r="M470" s="62"/>
      <c r="N470" s="61"/>
      <c r="O470" s="46"/>
      <c r="P470" s="46"/>
    </row>
    <row r="471" spans="1:16" s="57" customFormat="1" ht="53.25" customHeight="1">
      <c r="A471" s="54"/>
      <c r="B471" s="54"/>
      <c r="C471" s="54" t="str">
        <f>B466&amp;".5"</f>
        <v>332.BV17.5</v>
      </c>
      <c r="D471" s="74" t="s">
        <v>860</v>
      </c>
      <c r="E471" s="64" t="s">
        <v>917</v>
      </c>
      <c r="F471" s="64"/>
      <c r="G471" s="46" t="s">
        <v>27</v>
      </c>
      <c r="H471" s="46" t="s">
        <v>188</v>
      </c>
      <c r="I471" s="50">
        <v>4</v>
      </c>
      <c r="J471" s="91"/>
      <c r="K471" s="50">
        <f t="shared" si="52"/>
        <v>0</v>
      </c>
      <c r="L471" s="48"/>
      <c r="M471" s="62"/>
      <c r="N471" s="61"/>
      <c r="O471" s="46"/>
      <c r="P471" s="46"/>
    </row>
    <row r="472" spans="1:16" s="57" customFormat="1" ht="53.25" customHeight="1">
      <c r="A472" s="54">
        <f>IF(M472="Đồng bộ",A466+1)</f>
        <v>333</v>
      </c>
      <c r="B472" s="54" t="str">
        <f>IF(A472="","",CONCATENATE(A472,".BV17"))</f>
        <v>333.BV17</v>
      </c>
      <c r="C472" s="54" t="str">
        <f>B472</f>
        <v>333.BV17</v>
      </c>
      <c r="D472" s="74" t="s">
        <v>860</v>
      </c>
      <c r="E472" s="153" t="s">
        <v>916</v>
      </c>
      <c r="F472" s="153"/>
      <c r="G472" s="153"/>
      <c r="H472" s="153"/>
      <c r="I472" s="153"/>
      <c r="J472" s="49"/>
      <c r="K472" s="50" t="str">
        <f t="shared" si="52"/>
        <v/>
      </c>
      <c r="L472" s="48">
        <f>SUM(K473:K475)</f>
        <v>0</v>
      </c>
      <c r="M472" s="53" t="s">
        <v>904</v>
      </c>
      <c r="N472" s="61"/>
      <c r="O472" s="46"/>
      <c r="P472" s="46"/>
    </row>
    <row r="473" spans="1:16" s="57" customFormat="1" ht="53.25" customHeight="1">
      <c r="A473" s="54"/>
      <c r="B473" s="54"/>
      <c r="C473" s="54" t="str">
        <f>B472&amp;".1"</f>
        <v>333.BV17.1</v>
      </c>
      <c r="D473" s="74" t="s">
        <v>860</v>
      </c>
      <c r="E473" s="64" t="s">
        <v>474</v>
      </c>
      <c r="F473" s="64"/>
      <c r="G473" s="46" t="s">
        <v>27</v>
      </c>
      <c r="H473" s="46" t="s">
        <v>188</v>
      </c>
      <c r="I473" s="50">
        <v>2</v>
      </c>
      <c r="J473" s="91"/>
      <c r="K473" s="50">
        <f t="shared" si="52"/>
        <v>0</v>
      </c>
      <c r="L473" s="48"/>
      <c r="M473" s="62"/>
      <c r="N473" s="61"/>
      <c r="O473" s="46"/>
      <c r="P473" s="46"/>
    </row>
    <row r="474" spans="1:16" s="57" customFormat="1" ht="53.25" customHeight="1">
      <c r="A474" s="54"/>
      <c r="B474" s="54" t="str">
        <f>IF(A474="","",CONCATENATE(A474,".BV17"))</f>
        <v/>
      </c>
      <c r="C474" s="54" t="str">
        <f>B472&amp;".2"</f>
        <v>333.BV17.2</v>
      </c>
      <c r="D474" s="74" t="s">
        <v>860</v>
      </c>
      <c r="E474" s="64" t="s">
        <v>475</v>
      </c>
      <c r="F474" s="64"/>
      <c r="G474" s="46" t="s">
        <v>27</v>
      </c>
      <c r="H474" s="46" t="s">
        <v>188</v>
      </c>
      <c r="I474" s="50">
        <v>12</v>
      </c>
      <c r="J474" s="91"/>
      <c r="K474" s="50">
        <f t="shared" si="52"/>
        <v>0</v>
      </c>
      <c r="L474" s="48"/>
      <c r="M474" s="62"/>
      <c r="N474" s="53"/>
      <c r="O474" s="46"/>
      <c r="P474" s="46"/>
    </row>
    <row r="475" spans="1:16" s="57" customFormat="1" ht="53.25" customHeight="1">
      <c r="A475" s="54"/>
      <c r="B475" s="54" t="str">
        <f>IF(A475="","",CONCATENATE(A475,".BV17"))</f>
        <v/>
      </c>
      <c r="C475" s="54" t="str">
        <f>B472&amp;".3"</f>
        <v>333.BV17.3</v>
      </c>
      <c r="D475" s="74" t="s">
        <v>860</v>
      </c>
      <c r="E475" s="64" t="s">
        <v>476</v>
      </c>
      <c r="F475" s="64"/>
      <c r="G475" s="46" t="s">
        <v>27</v>
      </c>
      <c r="H475" s="46" t="s">
        <v>188</v>
      </c>
      <c r="I475" s="50">
        <v>12</v>
      </c>
      <c r="J475" s="91"/>
      <c r="K475" s="50">
        <f t="shared" si="52"/>
        <v>0</v>
      </c>
      <c r="L475" s="48"/>
      <c r="M475" s="62"/>
      <c r="N475" s="61"/>
      <c r="O475" s="46"/>
      <c r="P475" s="46"/>
    </row>
    <row r="476" spans="1:16" s="5" customFormat="1" ht="53.25" customHeight="1">
      <c r="A476" s="54">
        <f>IF(M476="Đồng bộ",A472+1)</f>
        <v>334</v>
      </c>
      <c r="B476" s="54" t="str">
        <f>IF(A476="","",CONCATENATE(A476,".BV17"))</f>
        <v>334.BV17</v>
      </c>
      <c r="C476" s="54" t="str">
        <f>B476</f>
        <v>334.BV17</v>
      </c>
      <c r="D476" s="46"/>
      <c r="E476" s="204" t="s">
        <v>915</v>
      </c>
      <c r="F476" s="204"/>
      <c r="G476" s="204"/>
      <c r="H476" s="204"/>
      <c r="I476" s="204"/>
      <c r="J476" s="49"/>
      <c r="K476" s="50"/>
      <c r="L476" s="48">
        <f>SUM(K477:K479)</f>
        <v>0</v>
      </c>
      <c r="M476" s="53" t="s">
        <v>904</v>
      </c>
      <c r="N476" s="61"/>
      <c r="O476" s="46"/>
      <c r="P476" s="46"/>
    </row>
    <row r="477" spans="1:16" s="5" customFormat="1" ht="55.5" customHeight="1">
      <c r="A477" s="54"/>
      <c r="B477" s="54"/>
      <c r="C477" s="54" t="str">
        <f>B476&amp;".1"</f>
        <v>334.BV17.1</v>
      </c>
      <c r="D477" s="46" t="s">
        <v>907</v>
      </c>
      <c r="E477" s="189" t="s">
        <v>914</v>
      </c>
      <c r="F477" s="189"/>
      <c r="G477" s="188" t="s">
        <v>27</v>
      </c>
      <c r="H477" s="46" t="s">
        <v>240</v>
      </c>
      <c r="I477" s="50">
        <v>40</v>
      </c>
      <c r="J477" s="144"/>
      <c r="K477" s="50">
        <f t="shared" ref="K477:K486" si="53">IF(I477="","",J477*I477)</f>
        <v>0</v>
      </c>
      <c r="L477" s="48"/>
      <c r="M477" s="62"/>
      <c r="N477" s="61"/>
      <c r="O477" s="46"/>
      <c r="P477" s="46"/>
    </row>
    <row r="478" spans="1:16" s="5" customFormat="1" ht="55.5" customHeight="1">
      <c r="A478" s="54"/>
      <c r="B478" s="54" t="str">
        <f>IF(A478="","",CONCATENATE(A478,".BV17"))</f>
        <v/>
      </c>
      <c r="C478" s="54" t="str">
        <f>B476&amp;".2"</f>
        <v>334.BV17.2</v>
      </c>
      <c r="D478" s="46" t="s">
        <v>907</v>
      </c>
      <c r="E478" s="189" t="s">
        <v>913</v>
      </c>
      <c r="F478" s="189"/>
      <c r="G478" s="46" t="s">
        <v>90</v>
      </c>
      <c r="H478" s="46" t="s">
        <v>242</v>
      </c>
      <c r="I478" s="50">
        <v>20</v>
      </c>
      <c r="J478" s="144"/>
      <c r="K478" s="50">
        <f t="shared" si="53"/>
        <v>0</v>
      </c>
      <c r="L478" s="48"/>
      <c r="M478" s="62"/>
      <c r="N478" s="61"/>
      <c r="O478" s="46"/>
      <c r="P478" s="46"/>
    </row>
    <row r="479" spans="1:16" s="57" customFormat="1" ht="55.5" customHeight="1">
      <c r="A479" s="54"/>
      <c r="B479" s="54" t="str">
        <f>IF(A479="","",CONCATENATE(A479,".BV17"))</f>
        <v/>
      </c>
      <c r="C479" s="54" t="str">
        <f>B476&amp;".3"</f>
        <v>334.BV17.3</v>
      </c>
      <c r="D479" s="74"/>
      <c r="E479" s="64" t="s">
        <v>912</v>
      </c>
      <c r="F479" s="64"/>
      <c r="G479" s="188" t="s">
        <v>36</v>
      </c>
      <c r="H479" s="46" t="s">
        <v>36</v>
      </c>
      <c r="I479" s="50">
        <v>20</v>
      </c>
      <c r="J479" s="144"/>
      <c r="K479" s="50">
        <f t="shared" si="53"/>
        <v>0</v>
      </c>
      <c r="L479" s="48"/>
      <c r="M479" s="62"/>
      <c r="N479" s="61"/>
      <c r="O479" s="46"/>
      <c r="P479" s="46"/>
    </row>
    <row r="480" spans="1:16" s="5" customFormat="1" ht="53.25" customHeight="1">
      <c r="A480" s="54">
        <f>IF(M480="Đồng bộ",A476+1)</f>
        <v>335</v>
      </c>
      <c r="B480" s="54" t="str">
        <f>IF(A480="","",CONCATENATE(A480,".BV17"))</f>
        <v>335.BV17</v>
      </c>
      <c r="C480" s="54" t="str">
        <f>B480</f>
        <v>335.BV17</v>
      </c>
      <c r="D480" s="46"/>
      <c r="E480" s="204" t="s">
        <v>911</v>
      </c>
      <c r="F480" s="204"/>
      <c r="G480" s="204"/>
      <c r="H480" s="204"/>
      <c r="I480" s="204"/>
      <c r="J480" s="49"/>
      <c r="K480" s="50" t="str">
        <f t="shared" si="53"/>
        <v/>
      </c>
      <c r="L480" s="48">
        <f>SUM(K481:K486)</f>
        <v>0</v>
      </c>
      <c r="M480" s="53" t="s">
        <v>904</v>
      </c>
      <c r="N480" s="61"/>
      <c r="O480" s="46"/>
      <c r="P480" s="46"/>
    </row>
    <row r="481" spans="1:16" s="5" customFormat="1" ht="53.25" customHeight="1">
      <c r="A481" s="54"/>
      <c r="B481" s="54"/>
      <c r="C481" s="54" t="str">
        <f>B480&amp;".1"</f>
        <v>335.BV17.1</v>
      </c>
      <c r="D481" s="46" t="s">
        <v>907</v>
      </c>
      <c r="E481" s="157" t="s">
        <v>480</v>
      </c>
      <c r="F481" s="157"/>
      <c r="G481" s="46" t="s">
        <v>36</v>
      </c>
      <c r="H481" s="46" t="s">
        <v>481</v>
      </c>
      <c r="I481" s="50">
        <v>20</v>
      </c>
      <c r="J481" s="49"/>
      <c r="K481" s="50">
        <f t="shared" si="53"/>
        <v>0</v>
      </c>
      <c r="L481" s="48"/>
      <c r="M481" s="62"/>
      <c r="N481" s="61"/>
      <c r="O481" s="46"/>
      <c r="P481" s="46"/>
    </row>
    <row r="482" spans="1:16" s="5" customFormat="1" ht="53.25" customHeight="1">
      <c r="A482" s="54"/>
      <c r="B482" s="54" t="str">
        <f>IF(A482="","",CONCATENATE(A482,".BV17"))</f>
        <v/>
      </c>
      <c r="C482" s="54" t="str">
        <f>B480&amp;".2"</f>
        <v>335.BV17.2</v>
      </c>
      <c r="D482" s="46" t="s">
        <v>907</v>
      </c>
      <c r="E482" s="157" t="s">
        <v>482</v>
      </c>
      <c r="F482" s="157"/>
      <c r="G482" s="46" t="s">
        <v>27</v>
      </c>
      <c r="H482" s="46" t="s">
        <v>242</v>
      </c>
      <c r="I482" s="50">
        <v>40</v>
      </c>
      <c r="J482" s="49"/>
      <c r="K482" s="50">
        <f t="shared" si="53"/>
        <v>0</v>
      </c>
      <c r="L482" s="48"/>
      <c r="M482" s="62"/>
      <c r="N482" s="159"/>
      <c r="O482" s="46"/>
      <c r="P482" s="46"/>
    </row>
    <row r="483" spans="1:16" s="57" customFormat="1" ht="53.25" customHeight="1">
      <c r="A483" s="54"/>
      <c r="B483" s="54" t="str">
        <f>IF(A483="","",CONCATENATE(A483,".BV17"))</f>
        <v/>
      </c>
      <c r="C483" s="54" t="str">
        <f>B480&amp;".3"</f>
        <v>335.BV17.3</v>
      </c>
      <c r="D483" s="46" t="s">
        <v>907</v>
      </c>
      <c r="E483" s="157" t="s">
        <v>483</v>
      </c>
      <c r="F483" s="157"/>
      <c r="G483" s="46" t="s">
        <v>27</v>
      </c>
      <c r="H483" s="158" t="s">
        <v>242</v>
      </c>
      <c r="I483" s="50">
        <v>40</v>
      </c>
      <c r="J483" s="91"/>
      <c r="K483" s="50">
        <f t="shared" si="53"/>
        <v>0</v>
      </c>
      <c r="L483" s="48"/>
      <c r="M483" s="62"/>
      <c r="N483" s="159"/>
      <c r="O483" s="46"/>
      <c r="P483" s="46"/>
    </row>
    <row r="484" spans="1:16" s="57" customFormat="1" ht="53.25" customHeight="1">
      <c r="A484" s="54"/>
      <c r="B484" s="54"/>
      <c r="C484" s="54" t="str">
        <f>B480&amp;".4"</f>
        <v>335.BV17.4</v>
      </c>
      <c r="D484" s="74" t="s">
        <v>907</v>
      </c>
      <c r="E484" s="64" t="s">
        <v>484</v>
      </c>
      <c r="F484" s="64"/>
      <c r="G484" s="46" t="s">
        <v>36</v>
      </c>
      <c r="H484" s="46" t="s">
        <v>481</v>
      </c>
      <c r="I484" s="50">
        <v>20</v>
      </c>
      <c r="J484" s="91"/>
      <c r="K484" s="50">
        <f t="shared" si="53"/>
        <v>0</v>
      </c>
      <c r="L484" s="48"/>
      <c r="M484" s="62"/>
      <c r="N484" s="159"/>
      <c r="O484" s="46"/>
      <c r="P484" s="46"/>
    </row>
    <row r="485" spans="1:16" s="57" customFormat="1" ht="53.25" customHeight="1">
      <c r="A485" s="54"/>
      <c r="B485" s="54"/>
      <c r="C485" s="54" t="str">
        <f>B480&amp;".5"</f>
        <v>335.BV17.5</v>
      </c>
      <c r="D485" s="46" t="s">
        <v>907</v>
      </c>
      <c r="E485" s="157" t="s">
        <v>485</v>
      </c>
      <c r="F485" s="157"/>
      <c r="G485" s="46" t="s">
        <v>48</v>
      </c>
      <c r="H485" s="46" t="s">
        <v>486</v>
      </c>
      <c r="I485" s="50">
        <v>20</v>
      </c>
      <c r="J485" s="91"/>
      <c r="K485" s="50">
        <f t="shared" si="53"/>
        <v>0</v>
      </c>
      <c r="L485" s="48"/>
      <c r="M485" s="62"/>
      <c r="N485" s="159"/>
      <c r="O485" s="46"/>
      <c r="P485" s="46"/>
    </row>
    <row r="486" spans="1:16" s="57" customFormat="1" ht="53.25" customHeight="1">
      <c r="A486" s="54"/>
      <c r="B486" s="54"/>
      <c r="C486" s="54" t="str">
        <f>B480&amp;".6"</f>
        <v>335.BV17.6</v>
      </c>
      <c r="D486" s="46" t="s">
        <v>907</v>
      </c>
      <c r="E486" s="205" t="s">
        <v>487</v>
      </c>
      <c r="F486" s="205"/>
      <c r="G486" s="46" t="s">
        <v>27</v>
      </c>
      <c r="H486" s="46" t="s">
        <v>242</v>
      </c>
      <c r="I486" s="50">
        <v>40</v>
      </c>
      <c r="J486" s="91"/>
      <c r="K486" s="50">
        <f t="shared" si="53"/>
        <v>0</v>
      </c>
      <c r="L486" s="48"/>
      <c r="M486" s="62"/>
      <c r="N486" s="159"/>
      <c r="O486" s="46"/>
      <c r="P486" s="46"/>
    </row>
    <row r="487" spans="1:16" s="5" customFormat="1" ht="53.25" customHeight="1">
      <c r="A487" s="54">
        <f>IF(M487="Đồng bộ",A480+1)</f>
        <v>336</v>
      </c>
      <c r="B487" s="54" t="str">
        <f>IF(A487="","",CONCATENATE(A487,".BV17"))</f>
        <v>336.BV17</v>
      </c>
      <c r="C487" s="54" t="str">
        <f>B487</f>
        <v>336.BV17</v>
      </c>
      <c r="D487" s="46"/>
      <c r="E487" s="204" t="s">
        <v>910</v>
      </c>
      <c r="F487" s="204"/>
      <c r="G487" s="204"/>
      <c r="H487" s="204"/>
      <c r="I487" s="204"/>
      <c r="J487" s="49"/>
      <c r="K487" s="50"/>
      <c r="L487" s="48">
        <f>SUM(K488:K490)</f>
        <v>0</v>
      </c>
      <c r="M487" s="53" t="s">
        <v>904</v>
      </c>
      <c r="N487" s="61"/>
      <c r="O487" s="46"/>
      <c r="P487" s="46"/>
    </row>
    <row r="488" spans="1:16" s="5" customFormat="1" ht="135.75" customHeight="1">
      <c r="A488" s="54"/>
      <c r="B488" s="54"/>
      <c r="C488" s="54" t="str">
        <f>B487&amp;".1"</f>
        <v>336.BV17.1</v>
      </c>
      <c r="D488" s="46" t="s">
        <v>907</v>
      </c>
      <c r="E488" s="157" t="s">
        <v>909</v>
      </c>
      <c r="F488" s="157"/>
      <c r="G488" s="46" t="s">
        <v>90</v>
      </c>
      <c r="H488" s="46" t="s">
        <v>481</v>
      </c>
      <c r="I488" s="50">
        <v>20</v>
      </c>
      <c r="J488" s="144"/>
      <c r="K488" s="50">
        <f>IF(I488="","",J488*I488)</f>
        <v>0</v>
      </c>
      <c r="L488" s="48"/>
      <c r="M488" s="62"/>
      <c r="N488" s="61"/>
      <c r="O488" s="46"/>
      <c r="P488" s="46"/>
    </row>
    <row r="489" spans="1:16" s="5" customFormat="1" ht="135.75" customHeight="1">
      <c r="A489" s="54"/>
      <c r="B489" s="54" t="str">
        <f>IF(A489="","",CONCATENATE(A489,".BV17"))</f>
        <v/>
      </c>
      <c r="C489" s="54" t="str">
        <f>B487&amp;".2"</f>
        <v>336.BV17.2</v>
      </c>
      <c r="D489" s="46" t="s">
        <v>907</v>
      </c>
      <c r="E489" s="157" t="s">
        <v>908</v>
      </c>
      <c r="F489" s="157"/>
      <c r="G489" s="46" t="s">
        <v>27</v>
      </c>
      <c r="H489" s="46" t="s">
        <v>242</v>
      </c>
      <c r="I489" s="50">
        <v>20</v>
      </c>
      <c r="J489" s="144"/>
      <c r="K489" s="50">
        <f>IF(I489="","",J489*I489)</f>
        <v>0</v>
      </c>
      <c r="L489" s="48"/>
      <c r="M489" s="62"/>
      <c r="N489" s="61"/>
      <c r="O489" s="46"/>
      <c r="P489" s="46"/>
    </row>
    <row r="490" spans="1:16" s="57" customFormat="1" ht="135.75" customHeight="1">
      <c r="A490" s="54"/>
      <c r="B490" s="54" t="str">
        <f>IF(A490="","",CONCATENATE(A490,".BV17"))</f>
        <v/>
      </c>
      <c r="C490" s="54" t="str">
        <f>B487&amp;".3"</f>
        <v>336.BV17.3</v>
      </c>
      <c r="D490" s="46" t="s">
        <v>907</v>
      </c>
      <c r="E490" s="157" t="s">
        <v>906</v>
      </c>
      <c r="F490" s="157"/>
      <c r="G490" s="46" t="s">
        <v>36</v>
      </c>
      <c r="H490" s="158" t="s">
        <v>242</v>
      </c>
      <c r="I490" s="50">
        <v>20</v>
      </c>
      <c r="J490" s="144"/>
      <c r="K490" s="50">
        <f>IF(I490="","",J490*I490)</f>
        <v>0</v>
      </c>
      <c r="L490" s="48"/>
      <c r="M490" s="62"/>
      <c r="N490" s="61"/>
      <c r="O490" s="46"/>
      <c r="P490" s="46"/>
    </row>
    <row r="491" spans="1:16">
      <c r="A491" s="54"/>
      <c r="B491" s="54"/>
      <c r="C491" s="54"/>
      <c r="D491" s="88"/>
      <c r="E491" s="60" t="s">
        <v>905</v>
      </c>
      <c r="F491" s="60"/>
      <c r="G491" s="83"/>
      <c r="H491" s="83"/>
      <c r="I491" s="87"/>
      <c r="J491" s="86"/>
      <c r="K491" s="50" t="str">
        <f>IF(I491="","",J491*I491)</f>
        <v/>
      </c>
      <c r="L491" s="48" t="str">
        <f>K491</f>
        <v/>
      </c>
      <c r="M491" s="85"/>
      <c r="N491" s="46"/>
      <c r="O491" s="83"/>
      <c r="P491" s="46"/>
    </row>
    <row r="492" spans="1:16">
      <c r="A492" s="54" t="str">
        <f>IF(I492="","",COUNTA($I$14:I492))</f>
        <v/>
      </c>
      <c r="B492" s="54" t="str">
        <f>IF(A492="","",CONCATENATE(A492,".BV17"))</f>
        <v/>
      </c>
      <c r="C492" s="88" t="str">
        <f>B492</f>
        <v/>
      </c>
      <c r="D492" s="88"/>
      <c r="E492" s="63" t="s">
        <v>498</v>
      </c>
      <c r="F492" s="63"/>
      <c r="G492" s="83"/>
      <c r="H492" s="83"/>
      <c r="I492" s="87"/>
      <c r="J492" s="86"/>
      <c r="K492" s="50" t="str">
        <f>IF(I492="","",J492*I492)</f>
        <v/>
      </c>
      <c r="L492" s="48" t="str">
        <f>K492</f>
        <v/>
      </c>
      <c r="M492" s="85" t="s">
        <v>904</v>
      </c>
      <c r="N492" s="84"/>
      <c r="O492" s="83"/>
      <c r="P492" s="46"/>
    </row>
    <row r="493" spans="1:16" ht="131.44999999999999" customHeight="1">
      <c r="A493" s="54">
        <f>IF(G493="Bộ",A487+1)</f>
        <v>337</v>
      </c>
      <c r="B493" s="54" t="str">
        <f>IF(A493="","",CONCATENATE(A493,".BV17"))</f>
        <v>337.BV17</v>
      </c>
      <c r="C493" s="54" t="str">
        <f>B493</f>
        <v>337.BV17</v>
      </c>
      <c r="D493" s="74" t="s">
        <v>860</v>
      </c>
      <c r="E493" s="64" t="s">
        <v>903</v>
      </c>
      <c r="F493" s="64"/>
      <c r="G493" s="46" t="s">
        <v>56</v>
      </c>
      <c r="H493" s="46" t="s">
        <v>902</v>
      </c>
      <c r="I493" s="87">
        <v>200</v>
      </c>
      <c r="J493" s="86"/>
      <c r="K493" s="50"/>
      <c r="L493" s="48">
        <f>IF(G493="Bộ",I493*J493,"")</f>
        <v>0</v>
      </c>
      <c r="M493" s="62"/>
      <c r="N493" s="46"/>
      <c r="O493" s="111"/>
      <c r="P493" s="111"/>
    </row>
    <row r="494" spans="1:16" ht="131.44999999999999" customHeight="1">
      <c r="A494" s="54"/>
      <c r="B494" s="54"/>
      <c r="C494" s="54" t="str">
        <f>B493&amp;".1"</f>
        <v>337.BV17.1</v>
      </c>
      <c r="D494" s="74" t="s">
        <v>860</v>
      </c>
      <c r="E494" s="64" t="s">
        <v>499</v>
      </c>
      <c r="F494" s="64"/>
      <c r="G494" s="46" t="s">
        <v>27</v>
      </c>
      <c r="H494" s="46" t="s">
        <v>240</v>
      </c>
      <c r="I494" s="50">
        <v>200</v>
      </c>
      <c r="J494" s="49"/>
      <c r="K494" s="50">
        <f t="shared" ref="K494:K525" si="54">IF(I494="","",J494*I494)</f>
        <v>0</v>
      </c>
      <c r="L494" s="48"/>
      <c r="M494" s="62"/>
      <c r="N494" s="46"/>
      <c r="O494" s="111"/>
      <c r="P494" s="111"/>
    </row>
    <row r="495" spans="1:16" ht="81" customHeight="1">
      <c r="A495" s="54"/>
      <c r="B495" s="54" t="str">
        <f t="shared" ref="B495:B502" si="55">IF(A495="","",CONCATENATE(A495,".BV17"))</f>
        <v/>
      </c>
      <c r="C495" s="54" t="str">
        <f>B493&amp;".2"</f>
        <v>337.BV17.2</v>
      </c>
      <c r="D495" s="74" t="s">
        <v>860</v>
      </c>
      <c r="E495" s="46" t="s">
        <v>901</v>
      </c>
      <c r="F495" s="46"/>
      <c r="G495" s="46" t="s">
        <v>27</v>
      </c>
      <c r="H495" s="46" t="s">
        <v>544</v>
      </c>
      <c r="I495" s="50">
        <v>1000</v>
      </c>
      <c r="J495" s="49"/>
      <c r="K495" s="50">
        <f t="shared" si="54"/>
        <v>0</v>
      </c>
      <c r="L495" s="48"/>
      <c r="M495" s="62"/>
      <c r="N495" s="46"/>
      <c r="O495" s="111"/>
      <c r="P495" s="111"/>
    </row>
    <row r="496" spans="1:16" ht="53.25" customHeight="1">
      <c r="A496" s="54">
        <f>IF(I496="","",COUNTA($I$14:I496))-74</f>
        <v>338</v>
      </c>
      <c r="B496" s="54" t="str">
        <f t="shared" si="55"/>
        <v>338.BV17</v>
      </c>
      <c r="C496" s="54" t="str">
        <f t="shared" ref="C496:C502" si="56">B496</f>
        <v>338.BV17</v>
      </c>
      <c r="D496" s="74" t="s">
        <v>860</v>
      </c>
      <c r="E496" s="64" t="s">
        <v>900</v>
      </c>
      <c r="F496" s="64"/>
      <c r="G496" s="46" t="s">
        <v>36</v>
      </c>
      <c r="H496" s="46" t="s">
        <v>265</v>
      </c>
      <c r="I496" s="50">
        <v>100</v>
      </c>
      <c r="J496" s="49"/>
      <c r="K496" s="50">
        <f t="shared" si="54"/>
        <v>0</v>
      </c>
      <c r="L496" s="48">
        <f t="shared" ref="L496:L542" si="57">K496</f>
        <v>0</v>
      </c>
      <c r="M496" s="97"/>
      <c r="N496" s="46"/>
      <c r="O496" s="46"/>
      <c r="P496" s="46"/>
    </row>
    <row r="497" spans="1:16" ht="53.25" customHeight="1">
      <c r="A497" s="54">
        <f>IF(I497="","",COUNTA($I$14:I497))-74</f>
        <v>339</v>
      </c>
      <c r="B497" s="54" t="str">
        <f t="shared" si="55"/>
        <v>339.BV17</v>
      </c>
      <c r="C497" s="54" t="str">
        <f t="shared" si="56"/>
        <v>339.BV17</v>
      </c>
      <c r="D497" s="74" t="s">
        <v>860</v>
      </c>
      <c r="E497" s="64" t="s">
        <v>500</v>
      </c>
      <c r="F497" s="64"/>
      <c r="G497" s="46" t="s">
        <v>27</v>
      </c>
      <c r="H497" s="46" t="s">
        <v>188</v>
      </c>
      <c r="I497" s="50">
        <v>100</v>
      </c>
      <c r="J497" s="82"/>
      <c r="K497" s="50">
        <f t="shared" si="54"/>
        <v>0</v>
      </c>
      <c r="L497" s="48">
        <f t="shared" si="57"/>
        <v>0</v>
      </c>
      <c r="M497" s="97"/>
      <c r="N497" s="46"/>
      <c r="O497" s="46"/>
      <c r="P497" s="46"/>
    </row>
    <row r="498" spans="1:16" ht="53.25" customHeight="1">
      <c r="A498" s="54">
        <f>IF(I498="","",COUNTA($I$14:I498))-74</f>
        <v>340</v>
      </c>
      <c r="B498" s="54" t="str">
        <f t="shared" si="55"/>
        <v>340.BV17</v>
      </c>
      <c r="C498" s="54" t="str">
        <f t="shared" si="56"/>
        <v>340.BV17</v>
      </c>
      <c r="D498" s="74" t="s">
        <v>860</v>
      </c>
      <c r="E498" s="64" t="s">
        <v>899</v>
      </c>
      <c r="F498" s="64"/>
      <c r="G498" s="46" t="s">
        <v>27</v>
      </c>
      <c r="H498" s="46" t="s">
        <v>501</v>
      </c>
      <c r="I498" s="50">
        <v>600</v>
      </c>
      <c r="J498" s="49"/>
      <c r="K498" s="50">
        <f t="shared" si="54"/>
        <v>0</v>
      </c>
      <c r="L498" s="48">
        <f t="shared" si="57"/>
        <v>0</v>
      </c>
      <c r="M498" s="97"/>
      <c r="N498" s="46"/>
      <c r="O498" s="46"/>
      <c r="P498" s="46"/>
    </row>
    <row r="499" spans="1:16" ht="53.25" customHeight="1">
      <c r="A499" s="54">
        <f>IF(I499="","",COUNTA($I$14:I499))-74</f>
        <v>341</v>
      </c>
      <c r="B499" s="54" t="str">
        <f t="shared" si="55"/>
        <v>341.BV17</v>
      </c>
      <c r="C499" s="54" t="str">
        <f t="shared" si="56"/>
        <v>341.BV17</v>
      </c>
      <c r="D499" s="74" t="s">
        <v>860</v>
      </c>
      <c r="E499" s="64" t="s">
        <v>502</v>
      </c>
      <c r="F499" s="64"/>
      <c r="G499" s="46" t="s">
        <v>27</v>
      </c>
      <c r="H499" s="46" t="s">
        <v>503</v>
      </c>
      <c r="I499" s="50">
        <v>12</v>
      </c>
      <c r="J499" s="49"/>
      <c r="K499" s="50">
        <f t="shared" si="54"/>
        <v>0</v>
      </c>
      <c r="L499" s="48">
        <f t="shared" si="57"/>
        <v>0</v>
      </c>
      <c r="M499" s="97"/>
      <c r="N499" s="75"/>
      <c r="O499" s="46"/>
      <c r="P499" s="46"/>
    </row>
    <row r="500" spans="1:16" ht="53.25" customHeight="1">
      <c r="A500" s="54">
        <f>IF(I500="","",COUNTA($I$14:I500))-74</f>
        <v>342</v>
      </c>
      <c r="B500" s="54" t="str">
        <f t="shared" si="55"/>
        <v>342.BV17</v>
      </c>
      <c r="C500" s="54" t="str">
        <f t="shared" si="56"/>
        <v>342.BV17</v>
      </c>
      <c r="D500" s="74" t="s">
        <v>860</v>
      </c>
      <c r="E500" s="64" t="s">
        <v>504</v>
      </c>
      <c r="F500" s="64"/>
      <c r="G500" s="46" t="s">
        <v>27</v>
      </c>
      <c r="H500" s="46" t="s">
        <v>188</v>
      </c>
      <c r="I500" s="50">
        <v>30</v>
      </c>
      <c r="J500" s="49"/>
      <c r="K500" s="50">
        <f t="shared" si="54"/>
        <v>0</v>
      </c>
      <c r="L500" s="48">
        <f t="shared" si="57"/>
        <v>0</v>
      </c>
      <c r="M500" s="97"/>
      <c r="N500" s="75"/>
      <c r="O500" s="46"/>
      <c r="P500" s="46"/>
    </row>
    <row r="501" spans="1:16" ht="53.25" customHeight="1">
      <c r="A501" s="54">
        <f>IF(I501="","",COUNTA($I$14:I501))-74</f>
        <v>343</v>
      </c>
      <c r="B501" s="54" t="str">
        <f t="shared" si="55"/>
        <v>343.BV17</v>
      </c>
      <c r="C501" s="54" t="str">
        <f t="shared" si="56"/>
        <v>343.BV17</v>
      </c>
      <c r="D501" s="74" t="s">
        <v>860</v>
      </c>
      <c r="E501" s="64" t="s">
        <v>505</v>
      </c>
      <c r="F501" s="64"/>
      <c r="G501" s="46" t="s">
        <v>27</v>
      </c>
      <c r="H501" s="46" t="s">
        <v>506</v>
      </c>
      <c r="I501" s="50">
        <v>5</v>
      </c>
      <c r="J501" s="50"/>
      <c r="K501" s="50">
        <f t="shared" si="54"/>
        <v>0</v>
      </c>
      <c r="L501" s="48">
        <f t="shared" si="57"/>
        <v>0</v>
      </c>
      <c r="M501" s="97"/>
      <c r="N501" s="75"/>
      <c r="O501" s="46"/>
      <c r="P501" s="46"/>
    </row>
    <row r="502" spans="1:16" ht="53.25" customHeight="1">
      <c r="A502" s="54">
        <f>IF(I502="","",COUNTA($I$14:I502))-74</f>
        <v>344</v>
      </c>
      <c r="B502" s="54" t="str">
        <f t="shared" si="55"/>
        <v>344.BV17</v>
      </c>
      <c r="C502" s="54" t="str">
        <f t="shared" si="56"/>
        <v>344.BV17</v>
      </c>
      <c r="D502" s="74" t="s">
        <v>860</v>
      </c>
      <c r="E502" s="64" t="s">
        <v>898</v>
      </c>
      <c r="F502" s="64"/>
      <c r="G502" s="46" t="s">
        <v>27</v>
      </c>
      <c r="H502" s="46" t="s">
        <v>439</v>
      </c>
      <c r="I502" s="50">
        <v>20</v>
      </c>
      <c r="J502" s="82"/>
      <c r="K502" s="50">
        <f t="shared" si="54"/>
        <v>0</v>
      </c>
      <c r="L502" s="48">
        <f t="shared" si="57"/>
        <v>0</v>
      </c>
      <c r="M502" s="62"/>
      <c r="N502" s="75"/>
      <c r="O502" s="46"/>
      <c r="P502" s="46"/>
    </row>
    <row r="503" spans="1:16" s="79" customFormat="1">
      <c r="A503" s="54"/>
      <c r="B503" s="54"/>
      <c r="C503" s="54"/>
      <c r="D503" s="54"/>
      <c r="E503" s="63" t="s">
        <v>507</v>
      </c>
      <c r="F503" s="63"/>
      <c r="G503" s="81"/>
      <c r="H503" s="81"/>
      <c r="I503" s="50"/>
      <c r="J503" s="80"/>
      <c r="K503" s="50" t="str">
        <f t="shared" si="54"/>
        <v/>
      </c>
      <c r="L503" s="48" t="str">
        <f t="shared" si="57"/>
        <v/>
      </c>
      <c r="M503" s="47"/>
      <c r="N503" s="75"/>
      <c r="O503" s="81"/>
      <c r="P503" s="81"/>
    </row>
    <row r="504" spans="1:16" ht="53.25" customHeight="1">
      <c r="A504" s="54">
        <f>IF(I504="","",COUNTA($I$14:I504))-74</f>
        <v>345</v>
      </c>
      <c r="B504" s="54" t="str">
        <f t="shared" ref="B504:B513" si="58">IF(A504="","",CONCATENATE(A504,".BV17"))</f>
        <v>345.BV17</v>
      </c>
      <c r="C504" s="54" t="str">
        <f t="shared" ref="C504:C513" si="59">B504</f>
        <v>345.BV17</v>
      </c>
      <c r="D504" s="74" t="s">
        <v>860</v>
      </c>
      <c r="E504" s="64" t="s">
        <v>508</v>
      </c>
      <c r="F504" s="64"/>
      <c r="G504" s="46" t="s">
        <v>36</v>
      </c>
      <c r="H504" s="46" t="s">
        <v>439</v>
      </c>
      <c r="I504" s="50">
        <v>6</v>
      </c>
      <c r="J504" s="49"/>
      <c r="K504" s="50">
        <f t="shared" si="54"/>
        <v>0</v>
      </c>
      <c r="L504" s="48">
        <f t="shared" si="57"/>
        <v>0</v>
      </c>
      <c r="M504" s="97"/>
      <c r="N504" s="61"/>
      <c r="O504" s="46"/>
      <c r="P504" s="46"/>
    </row>
    <row r="505" spans="1:16" ht="53.25" customHeight="1">
      <c r="A505" s="54">
        <f>IF(I505="","",COUNTA($I$14:I505))-74</f>
        <v>346</v>
      </c>
      <c r="B505" s="54" t="str">
        <f t="shared" si="58"/>
        <v>346.BV17</v>
      </c>
      <c r="C505" s="54" t="str">
        <f t="shared" si="59"/>
        <v>346.BV17</v>
      </c>
      <c r="D505" s="74" t="s">
        <v>860</v>
      </c>
      <c r="E505" s="64" t="s">
        <v>509</v>
      </c>
      <c r="F505" s="64"/>
      <c r="G505" s="46" t="s">
        <v>36</v>
      </c>
      <c r="H505" s="46" t="s">
        <v>439</v>
      </c>
      <c r="I505" s="50">
        <v>5</v>
      </c>
      <c r="J505" s="49"/>
      <c r="K505" s="50">
        <f t="shared" si="54"/>
        <v>0</v>
      </c>
      <c r="L505" s="48">
        <f t="shared" si="57"/>
        <v>0</v>
      </c>
      <c r="M505" s="97"/>
      <c r="N505" s="61"/>
      <c r="O505" s="46"/>
      <c r="P505" s="46"/>
    </row>
    <row r="506" spans="1:16" ht="53.25" customHeight="1">
      <c r="A506" s="54">
        <f>IF(I506="","",COUNTA($I$14:I506))-74</f>
        <v>347</v>
      </c>
      <c r="B506" s="54" t="str">
        <f t="shared" si="58"/>
        <v>347.BV17</v>
      </c>
      <c r="C506" s="54" t="str">
        <f t="shared" si="59"/>
        <v>347.BV17</v>
      </c>
      <c r="D506" s="74" t="s">
        <v>860</v>
      </c>
      <c r="E506" s="64" t="s">
        <v>510</v>
      </c>
      <c r="F506" s="64"/>
      <c r="G506" s="46" t="s">
        <v>36</v>
      </c>
      <c r="H506" s="46" t="s">
        <v>439</v>
      </c>
      <c r="I506" s="50">
        <v>25</v>
      </c>
      <c r="J506" s="49"/>
      <c r="K506" s="50">
        <f t="shared" si="54"/>
        <v>0</v>
      </c>
      <c r="L506" s="48">
        <f t="shared" si="57"/>
        <v>0</v>
      </c>
      <c r="M506" s="97"/>
      <c r="N506" s="61"/>
      <c r="O506" s="46"/>
      <c r="P506" s="46"/>
    </row>
    <row r="507" spans="1:16" ht="53.25" customHeight="1">
      <c r="A507" s="54">
        <f>IF(I507="","",COUNTA($I$14:I507))-74</f>
        <v>348</v>
      </c>
      <c r="B507" s="54" t="str">
        <f t="shared" si="58"/>
        <v>348.BV17</v>
      </c>
      <c r="C507" s="54" t="str">
        <f t="shared" si="59"/>
        <v>348.BV17</v>
      </c>
      <c r="D507" s="74" t="s">
        <v>860</v>
      </c>
      <c r="E507" s="64" t="s">
        <v>511</v>
      </c>
      <c r="F507" s="64"/>
      <c r="G507" s="46" t="s">
        <v>36</v>
      </c>
      <c r="H507" s="46" t="s">
        <v>439</v>
      </c>
      <c r="I507" s="50">
        <v>3</v>
      </c>
      <c r="J507" s="49"/>
      <c r="K507" s="50">
        <f t="shared" si="54"/>
        <v>0</v>
      </c>
      <c r="L507" s="48">
        <f t="shared" si="57"/>
        <v>0</v>
      </c>
      <c r="M507" s="97"/>
      <c r="N507" s="61"/>
      <c r="O507" s="46"/>
      <c r="P507" s="46"/>
    </row>
    <row r="508" spans="1:16" ht="135.75" customHeight="1">
      <c r="A508" s="54">
        <f>IF(I508="","",COUNTA($I$14:I508))-74</f>
        <v>349</v>
      </c>
      <c r="B508" s="54" t="str">
        <f t="shared" si="58"/>
        <v>349.BV17</v>
      </c>
      <c r="C508" s="54" t="str">
        <f t="shared" si="59"/>
        <v>349.BV17</v>
      </c>
      <c r="D508" s="74" t="s">
        <v>860</v>
      </c>
      <c r="E508" s="160" t="s">
        <v>897</v>
      </c>
      <c r="F508" s="160"/>
      <c r="G508" s="46" t="s">
        <v>36</v>
      </c>
      <c r="H508" s="46" t="s">
        <v>36</v>
      </c>
      <c r="I508" s="50">
        <v>2</v>
      </c>
      <c r="J508" s="161"/>
      <c r="K508" s="50">
        <f t="shared" si="54"/>
        <v>0</v>
      </c>
      <c r="L508" s="48">
        <f t="shared" si="57"/>
        <v>0</v>
      </c>
      <c r="M508" s="162"/>
      <c r="N508" s="46"/>
      <c r="O508" s="46"/>
      <c r="P508" s="46"/>
    </row>
    <row r="509" spans="1:16" ht="135.75" customHeight="1">
      <c r="A509" s="54">
        <f>IF(I509="","",COUNTA($I$14:I509))-74</f>
        <v>350</v>
      </c>
      <c r="B509" s="54" t="str">
        <f t="shared" si="58"/>
        <v>350.BV17</v>
      </c>
      <c r="C509" s="54" t="str">
        <f t="shared" si="59"/>
        <v>350.BV17</v>
      </c>
      <c r="D509" s="74" t="s">
        <v>860</v>
      </c>
      <c r="E509" s="163" t="s">
        <v>896</v>
      </c>
      <c r="F509" s="163"/>
      <c r="G509" s="46" t="s">
        <v>36</v>
      </c>
      <c r="H509" s="46" t="s">
        <v>36</v>
      </c>
      <c r="I509" s="50">
        <v>2</v>
      </c>
      <c r="J509" s="161"/>
      <c r="K509" s="50">
        <f t="shared" si="54"/>
        <v>0</v>
      </c>
      <c r="L509" s="48">
        <f t="shared" si="57"/>
        <v>0</v>
      </c>
      <c r="M509" s="164"/>
      <c r="N509" s="46"/>
      <c r="O509" s="46"/>
      <c r="P509" s="46"/>
    </row>
    <row r="510" spans="1:16" ht="135.75" customHeight="1">
      <c r="A510" s="54">
        <f>IF(I510="","",COUNTA($I$14:I510))-74</f>
        <v>351</v>
      </c>
      <c r="B510" s="54" t="str">
        <f t="shared" si="58"/>
        <v>351.BV17</v>
      </c>
      <c r="C510" s="54" t="str">
        <f t="shared" si="59"/>
        <v>351.BV17</v>
      </c>
      <c r="D510" s="74" t="s">
        <v>860</v>
      </c>
      <c r="E510" s="165" t="s">
        <v>895</v>
      </c>
      <c r="F510" s="165"/>
      <c r="G510" s="46" t="s">
        <v>36</v>
      </c>
      <c r="H510" s="46" t="s">
        <v>36</v>
      </c>
      <c r="I510" s="50">
        <v>2</v>
      </c>
      <c r="J510" s="161"/>
      <c r="K510" s="50">
        <f t="shared" si="54"/>
        <v>0</v>
      </c>
      <c r="L510" s="48">
        <f t="shared" si="57"/>
        <v>0</v>
      </c>
      <c r="M510" s="164"/>
      <c r="N510" s="46"/>
      <c r="O510" s="46"/>
      <c r="P510" s="46"/>
    </row>
    <row r="511" spans="1:16" ht="135.75" customHeight="1">
      <c r="A511" s="54">
        <f>IF(I511="","",COUNTA($I$14:I511))-74</f>
        <v>352</v>
      </c>
      <c r="B511" s="54" t="str">
        <f t="shared" si="58"/>
        <v>352.BV17</v>
      </c>
      <c r="C511" s="54" t="str">
        <f t="shared" si="59"/>
        <v>352.BV17</v>
      </c>
      <c r="D511" s="74" t="s">
        <v>860</v>
      </c>
      <c r="E511" s="166" t="s">
        <v>894</v>
      </c>
      <c r="F511" s="166"/>
      <c r="G511" s="46" t="s">
        <v>36</v>
      </c>
      <c r="H511" s="46" t="s">
        <v>36</v>
      </c>
      <c r="I511" s="50">
        <v>2</v>
      </c>
      <c r="J511" s="161"/>
      <c r="K511" s="50">
        <f t="shared" si="54"/>
        <v>0</v>
      </c>
      <c r="L511" s="48">
        <f t="shared" si="57"/>
        <v>0</v>
      </c>
      <c r="M511" s="167"/>
      <c r="N511" s="46"/>
      <c r="O511" s="46"/>
      <c r="P511" s="46"/>
    </row>
    <row r="512" spans="1:16" ht="135.75" customHeight="1">
      <c r="A512" s="54">
        <f>IF(I512="","",COUNTA($I$14:I512))-74</f>
        <v>353</v>
      </c>
      <c r="B512" s="54" t="str">
        <f t="shared" si="58"/>
        <v>353.BV17</v>
      </c>
      <c r="C512" s="54" t="str">
        <f t="shared" si="59"/>
        <v>353.BV17</v>
      </c>
      <c r="D512" s="74" t="s">
        <v>860</v>
      </c>
      <c r="E512" s="166" t="s">
        <v>893</v>
      </c>
      <c r="F512" s="166"/>
      <c r="G512" s="46" t="s">
        <v>36</v>
      </c>
      <c r="H512" s="46" t="s">
        <v>36</v>
      </c>
      <c r="I512" s="50">
        <v>2</v>
      </c>
      <c r="J512" s="161"/>
      <c r="K512" s="50">
        <f t="shared" si="54"/>
        <v>0</v>
      </c>
      <c r="L512" s="48">
        <f t="shared" si="57"/>
        <v>0</v>
      </c>
      <c r="M512" s="167"/>
      <c r="N512" s="46"/>
      <c r="O512" s="46"/>
      <c r="P512" s="46"/>
    </row>
    <row r="513" spans="1:16" ht="53.25" customHeight="1">
      <c r="A513" s="54">
        <f>IF(I513="","",COUNTA($I$14:I513))-74</f>
        <v>354</v>
      </c>
      <c r="B513" s="54" t="str">
        <f t="shared" si="58"/>
        <v>354.BV17</v>
      </c>
      <c r="C513" s="54" t="str">
        <f t="shared" si="59"/>
        <v>354.BV17</v>
      </c>
      <c r="D513" s="74" t="s">
        <v>860</v>
      </c>
      <c r="E513" s="64" t="s">
        <v>512</v>
      </c>
      <c r="F513" s="64"/>
      <c r="G513" s="46" t="s">
        <v>56</v>
      </c>
      <c r="H513" s="46" t="s">
        <v>439</v>
      </c>
      <c r="I513" s="50">
        <v>25</v>
      </c>
      <c r="J513" s="49"/>
      <c r="K513" s="50">
        <f t="shared" si="54"/>
        <v>0</v>
      </c>
      <c r="L513" s="48">
        <f t="shared" si="57"/>
        <v>0</v>
      </c>
      <c r="M513" s="47"/>
      <c r="N513" s="75"/>
      <c r="O513" s="46"/>
      <c r="P513" s="111"/>
    </row>
    <row r="514" spans="1:16" s="79" customFormat="1">
      <c r="A514" s="54"/>
      <c r="B514" s="54"/>
      <c r="C514" s="54"/>
      <c r="D514" s="54"/>
      <c r="E514" s="63" t="s">
        <v>892</v>
      </c>
      <c r="F514" s="63"/>
      <c r="G514" s="81"/>
      <c r="H514" s="81"/>
      <c r="I514" s="50"/>
      <c r="J514" s="80"/>
      <c r="K514" s="50" t="str">
        <f t="shared" si="54"/>
        <v/>
      </c>
      <c r="L514" s="48" t="str">
        <f t="shared" si="57"/>
        <v/>
      </c>
      <c r="M514" s="47"/>
      <c r="N514" s="75"/>
      <c r="O514" s="81"/>
      <c r="P514" s="81"/>
    </row>
    <row r="515" spans="1:16" ht="53.25" customHeight="1">
      <c r="A515" s="54">
        <f>IF(I515="","",COUNTA($I$14:I515))-74</f>
        <v>355</v>
      </c>
      <c r="B515" s="54" t="str">
        <f>IF(A515="","",CONCATENATE(A515,".BV17"))</f>
        <v>355.BV17</v>
      </c>
      <c r="C515" s="54" t="str">
        <f>B515</f>
        <v>355.BV17</v>
      </c>
      <c r="D515" s="74" t="s">
        <v>860</v>
      </c>
      <c r="E515" s="64" t="s">
        <v>513</v>
      </c>
      <c r="F515" s="64"/>
      <c r="G515" s="46" t="s">
        <v>27</v>
      </c>
      <c r="H515" s="46" t="s">
        <v>118</v>
      </c>
      <c r="I515" s="50">
        <v>30</v>
      </c>
      <c r="J515" s="78"/>
      <c r="K515" s="50">
        <f t="shared" si="54"/>
        <v>0</v>
      </c>
      <c r="L515" s="48">
        <f t="shared" si="57"/>
        <v>0</v>
      </c>
      <c r="M515" s="97"/>
      <c r="N515" s="46"/>
      <c r="O515" s="206"/>
      <c r="P515" s="46"/>
    </row>
    <row r="516" spans="1:16" ht="53.25" customHeight="1">
      <c r="A516" s="54">
        <f>IF(I516="","",COUNTA($I$14:I516))-74</f>
        <v>356</v>
      </c>
      <c r="B516" s="54" t="str">
        <f>IF(A516="","",CONCATENATE(A516,".BV17"))</f>
        <v>356.BV17</v>
      </c>
      <c r="C516" s="54" t="str">
        <f>B516</f>
        <v>356.BV17</v>
      </c>
      <c r="D516" s="74" t="s">
        <v>860</v>
      </c>
      <c r="E516" s="64" t="s">
        <v>514</v>
      </c>
      <c r="F516" s="64"/>
      <c r="G516" s="46" t="s">
        <v>27</v>
      </c>
      <c r="H516" s="46" t="s">
        <v>491</v>
      </c>
      <c r="I516" s="50">
        <v>10</v>
      </c>
      <c r="J516" s="78"/>
      <c r="K516" s="50">
        <f t="shared" si="54"/>
        <v>0</v>
      </c>
      <c r="L516" s="48">
        <f t="shared" si="57"/>
        <v>0</v>
      </c>
      <c r="M516" s="97"/>
      <c r="N516" s="46"/>
      <c r="O516" s="46"/>
      <c r="P516" s="46"/>
    </row>
    <row r="517" spans="1:16" ht="53.25" customHeight="1">
      <c r="A517" s="54">
        <f>IF(I517="","",COUNTA($I$14:I517))-74</f>
        <v>357</v>
      </c>
      <c r="B517" s="54" t="str">
        <f>IF(A517="","",CONCATENATE(A517,".BV17"))</f>
        <v>357.BV17</v>
      </c>
      <c r="C517" s="54" t="str">
        <f>B517</f>
        <v>357.BV17</v>
      </c>
      <c r="D517" s="74" t="s">
        <v>860</v>
      </c>
      <c r="E517" s="64" t="s">
        <v>515</v>
      </c>
      <c r="F517" s="64"/>
      <c r="G517" s="46" t="s">
        <v>27</v>
      </c>
      <c r="H517" s="46" t="s">
        <v>491</v>
      </c>
      <c r="I517" s="50">
        <v>10</v>
      </c>
      <c r="J517" s="78"/>
      <c r="K517" s="50">
        <f t="shared" si="54"/>
        <v>0</v>
      </c>
      <c r="L517" s="48">
        <f t="shared" si="57"/>
        <v>0</v>
      </c>
      <c r="M517" s="97"/>
      <c r="N517" s="46"/>
      <c r="O517" s="46"/>
      <c r="P517" s="46"/>
    </row>
    <row r="518" spans="1:16" ht="53.25" customHeight="1">
      <c r="A518" s="54">
        <f>IF(I518="","",COUNTA($I$14:I518))-74</f>
        <v>358</v>
      </c>
      <c r="B518" s="54" t="str">
        <f>IF(A518="","",CONCATENATE(A518,".BV17"))</f>
        <v>358.BV17</v>
      </c>
      <c r="C518" s="54" t="str">
        <f>B518</f>
        <v>358.BV17</v>
      </c>
      <c r="D518" s="74" t="s">
        <v>860</v>
      </c>
      <c r="E518" s="64" t="s">
        <v>891</v>
      </c>
      <c r="F518" s="64"/>
      <c r="G518" s="46" t="s">
        <v>27</v>
      </c>
      <c r="H518" s="46" t="s">
        <v>516</v>
      </c>
      <c r="I518" s="50">
        <v>200</v>
      </c>
      <c r="J518" s="49"/>
      <c r="K518" s="50">
        <f t="shared" si="54"/>
        <v>0</v>
      </c>
      <c r="L518" s="48">
        <f t="shared" si="57"/>
        <v>0</v>
      </c>
      <c r="M518" s="62"/>
      <c r="N518" s="46"/>
      <c r="O518" s="46"/>
      <c r="P518" s="46"/>
    </row>
    <row r="519" spans="1:16" ht="53.25" customHeight="1">
      <c r="A519" s="54">
        <f>IF(I519="","",COUNTA($I$14:I519))-74</f>
        <v>359</v>
      </c>
      <c r="B519" s="54" t="str">
        <f>IF(A519="","",CONCATENATE(A519,".BV17"))</f>
        <v>359.BV17</v>
      </c>
      <c r="C519" s="54" t="str">
        <f>B519</f>
        <v>359.BV17</v>
      </c>
      <c r="D519" s="74" t="s">
        <v>860</v>
      </c>
      <c r="E519" s="64" t="s">
        <v>890</v>
      </c>
      <c r="F519" s="64"/>
      <c r="G519" s="46" t="s">
        <v>27</v>
      </c>
      <c r="H519" s="46" t="s">
        <v>516</v>
      </c>
      <c r="I519" s="50">
        <v>200</v>
      </c>
      <c r="J519" s="49"/>
      <c r="K519" s="50">
        <f t="shared" si="54"/>
        <v>0</v>
      </c>
      <c r="L519" s="48">
        <f t="shared" si="57"/>
        <v>0</v>
      </c>
      <c r="M519" s="62"/>
      <c r="N519" s="46"/>
      <c r="O519" s="46"/>
      <c r="P519" s="46"/>
    </row>
    <row r="520" spans="1:16" ht="33">
      <c r="A520" s="54"/>
      <c r="B520" s="54"/>
      <c r="C520" s="54"/>
      <c r="D520" s="74"/>
      <c r="E520" s="63" t="s">
        <v>517</v>
      </c>
      <c r="F520" s="63"/>
      <c r="G520" s="46"/>
      <c r="H520" s="46"/>
      <c r="I520" s="50"/>
      <c r="J520" s="78"/>
      <c r="K520" s="50" t="str">
        <f t="shared" si="54"/>
        <v/>
      </c>
      <c r="L520" s="48" t="str">
        <f t="shared" si="57"/>
        <v/>
      </c>
      <c r="M520" s="62"/>
      <c r="N520" s="46" t="s">
        <v>763</v>
      </c>
      <c r="O520" s="46"/>
      <c r="P520" s="46"/>
    </row>
    <row r="521" spans="1:16" ht="53.25" customHeight="1">
      <c r="A521" s="54">
        <f>IF(I521="","",COUNTA($I$14:I521))-74</f>
        <v>360</v>
      </c>
      <c r="B521" s="54" t="str">
        <f t="shared" ref="B521:B529" si="60">IF(A521="","",CONCATENATE(A521,".BV17"))</f>
        <v>360.BV17</v>
      </c>
      <c r="C521" s="54" t="str">
        <f t="shared" ref="C521:C529" si="61">B521</f>
        <v>360.BV17</v>
      </c>
      <c r="D521" s="74" t="s">
        <v>860</v>
      </c>
      <c r="E521" s="64" t="s">
        <v>518</v>
      </c>
      <c r="F521" s="64"/>
      <c r="G521" s="46" t="s">
        <v>27</v>
      </c>
      <c r="H521" s="46" t="s">
        <v>118</v>
      </c>
      <c r="I521" s="50">
        <v>150</v>
      </c>
      <c r="J521" s="78"/>
      <c r="K521" s="50">
        <f t="shared" si="54"/>
        <v>0</v>
      </c>
      <c r="L521" s="48">
        <f t="shared" si="57"/>
        <v>0</v>
      </c>
      <c r="M521" s="62"/>
      <c r="N521" s="46"/>
      <c r="O521" s="46"/>
      <c r="P521" s="46"/>
    </row>
    <row r="522" spans="1:16" ht="53.25" customHeight="1">
      <c r="A522" s="54">
        <f>IF(I522="","",COUNTA($I$14:I522))-74</f>
        <v>361</v>
      </c>
      <c r="B522" s="54" t="str">
        <f t="shared" si="60"/>
        <v>361.BV17</v>
      </c>
      <c r="C522" s="54" t="str">
        <f t="shared" si="61"/>
        <v>361.BV17</v>
      </c>
      <c r="D522" s="74" t="s">
        <v>860</v>
      </c>
      <c r="E522" s="64" t="s">
        <v>519</v>
      </c>
      <c r="F522" s="64"/>
      <c r="G522" s="46" t="s">
        <v>27</v>
      </c>
      <c r="H522" s="46" t="s">
        <v>491</v>
      </c>
      <c r="I522" s="50">
        <v>150</v>
      </c>
      <c r="J522" s="78"/>
      <c r="K522" s="50">
        <f t="shared" si="54"/>
        <v>0</v>
      </c>
      <c r="L522" s="48">
        <f t="shared" si="57"/>
        <v>0</v>
      </c>
      <c r="M522" s="97"/>
      <c r="N522" s="46"/>
      <c r="O522" s="46"/>
      <c r="P522" s="46"/>
    </row>
    <row r="523" spans="1:16" ht="53.25" customHeight="1">
      <c r="A523" s="54">
        <f>IF(I523="","",COUNTA($I$14:I523))-74</f>
        <v>362</v>
      </c>
      <c r="B523" s="54" t="str">
        <f t="shared" si="60"/>
        <v>362.BV17</v>
      </c>
      <c r="C523" s="54" t="str">
        <f t="shared" si="61"/>
        <v>362.BV17</v>
      </c>
      <c r="D523" s="74" t="s">
        <v>860</v>
      </c>
      <c r="E523" s="64" t="s">
        <v>520</v>
      </c>
      <c r="F523" s="64"/>
      <c r="G523" s="46" t="s">
        <v>27</v>
      </c>
      <c r="H523" s="46" t="s">
        <v>118</v>
      </c>
      <c r="I523" s="50">
        <v>5</v>
      </c>
      <c r="J523" s="50"/>
      <c r="K523" s="50">
        <f t="shared" si="54"/>
        <v>0</v>
      </c>
      <c r="L523" s="48">
        <f t="shared" si="57"/>
        <v>0</v>
      </c>
      <c r="M523" s="97"/>
      <c r="N523" s="46"/>
      <c r="O523" s="206"/>
      <c r="P523" s="46"/>
    </row>
    <row r="524" spans="1:16" s="57" customFormat="1" ht="53.25" customHeight="1">
      <c r="A524" s="54">
        <f>IF(I524="","",COUNTA($I$14:I524))-74</f>
        <v>363</v>
      </c>
      <c r="B524" s="54" t="str">
        <f t="shared" si="60"/>
        <v>363.BV17</v>
      </c>
      <c r="C524" s="54" t="str">
        <f t="shared" si="61"/>
        <v>363.BV17</v>
      </c>
      <c r="D524" s="74" t="s">
        <v>860</v>
      </c>
      <c r="E524" s="47" t="s">
        <v>889</v>
      </c>
      <c r="F524" s="47"/>
      <c r="G524" s="46" t="s">
        <v>27</v>
      </c>
      <c r="H524" s="46" t="s">
        <v>118</v>
      </c>
      <c r="I524" s="50">
        <v>5</v>
      </c>
      <c r="J524" s="50"/>
      <c r="K524" s="50">
        <f t="shared" si="54"/>
        <v>0</v>
      </c>
      <c r="L524" s="48">
        <f t="shared" si="57"/>
        <v>0</v>
      </c>
      <c r="M524" s="97"/>
      <c r="N524" s="46"/>
      <c r="O524" s="46"/>
      <c r="P524" s="46"/>
    </row>
    <row r="525" spans="1:16" ht="53.25" customHeight="1">
      <c r="A525" s="54">
        <f>IF(I525="","",COUNTA($I$14:I525))-74</f>
        <v>364</v>
      </c>
      <c r="B525" s="54" t="str">
        <f t="shared" si="60"/>
        <v>364.BV17</v>
      </c>
      <c r="C525" s="54" t="str">
        <f t="shared" si="61"/>
        <v>364.BV17</v>
      </c>
      <c r="D525" s="74" t="s">
        <v>860</v>
      </c>
      <c r="E525" s="64" t="s">
        <v>521</v>
      </c>
      <c r="F525" s="64"/>
      <c r="G525" s="46" t="s">
        <v>27</v>
      </c>
      <c r="H525" s="46" t="s">
        <v>491</v>
      </c>
      <c r="I525" s="50">
        <v>30</v>
      </c>
      <c r="J525" s="49"/>
      <c r="K525" s="50">
        <f t="shared" si="54"/>
        <v>0</v>
      </c>
      <c r="L525" s="48">
        <f t="shared" si="57"/>
        <v>0</v>
      </c>
      <c r="M525" s="97"/>
      <c r="N525" s="46"/>
      <c r="O525" s="46"/>
      <c r="P525" s="46"/>
    </row>
    <row r="526" spans="1:16" ht="53.25" customHeight="1">
      <c r="A526" s="54">
        <f>IF(I526="","",COUNTA($I$14:I526))-74</f>
        <v>365</v>
      </c>
      <c r="B526" s="54" t="str">
        <f t="shared" si="60"/>
        <v>365.BV17</v>
      </c>
      <c r="C526" s="54" t="str">
        <f t="shared" si="61"/>
        <v>365.BV17</v>
      </c>
      <c r="D526" s="74" t="s">
        <v>860</v>
      </c>
      <c r="E526" s="64" t="s">
        <v>522</v>
      </c>
      <c r="F526" s="64"/>
      <c r="G526" s="46" t="s">
        <v>27</v>
      </c>
      <c r="H526" s="46" t="s">
        <v>491</v>
      </c>
      <c r="I526" s="50">
        <v>75</v>
      </c>
      <c r="J526" s="139"/>
      <c r="K526" s="50">
        <f t="shared" ref="K526:K557" si="62">IF(I526="","",J526*I526)</f>
        <v>0</v>
      </c>
      <c r="L526" s="48">
        <f t="shared" si="57"/>
        <v>0</v>
      </c>
      <c r="M526" s="47"/>
      <c r="N526" s="46"/>
      <c r="O526" s="46"/>
      <c r="P526" s="46"/>
    </row>
    <row r="527" spans="1:16" ht="53.25" customHeight="1">
      <c r="A527" s="54">
        <f>IF(I527="","",COUNTA($I$14:I527))-74</f>
        <v>366</v>
      </c>
      <c r="B527" s="54" t="str">
        <f t="shared" si="60"/>
        <v>366.BV17</v>
      </c>
      <c r="C527" s="54" t="str">
        <f t="shared" si="61"/>
        <v>366.BV17</v>
      </c>
      <c r="D527" s="74" t="s">
        <v>860</v>
      </c>
      <c r="E527" s="64" t="s">
        <v>523</v>
      </c>
      <c r="F527" s="64"/>
      <c r="G527" s="46" t="s">
        <v>27</v>
      </c>
      <c r="H527" s="46" t="s">
        <v>118</v>
      </c>
      <c r="I527" s="50">
        <v>15</v>
      </c>
      <c r="J527" s="49"/>
      <c r="K527" s="50">
        <f t="shared" si="62"/>
        <v>0</v>
      </c>
      <c r="L527" s="48">
        <f t="shared" si="57"/>
        <v>0</v>
      </c>
      <c r="M527" s="62"/>
      <c r="N527" s="46"/>
      <c r="O527" s="46"/>
      <c r="P527" s="46"/>
    </row>
    <row r="528" spans="1:16" ht="53.25" customHeight="1">
      <c r="A528" s="54">
        <f>IF(I528="","",COUNTA($I$14:I528))-74</f>
        <v>367</v>
      </c>
      <c r="B528" s="54" t="str">
        <f t="shared" si="60"/>
        <v>367.BV17</v>
      </c>
      <c r="C528" s="54" t="str">
        <f t="shared" si="61"/>
        <v>367.BV17</v>
      </c>
      <c r="D528" s="74" t="s">
        <v>860</v>
      </c>
      <c r="E528" s="64" t="s">
        <v>524</v>
      </c>
      <c r="F528" s="64"/>
      <c r="G528" s="46" t="s">
        <v>27</v>
      </c>
      <c r="H528" s="46" t="s">
        <v>525</v>
      </c>
      <c r="I528" s="50">
        <v>50</v>
      </c>
      <c r="J528" s="49"/>
      <c r="K528" s="50">
        <f t="shared" si="62"/>
        <v>0</v>
      </c>
      <c r="L528" s="48">
        <f t="shared" si="57"/>
        <v>0</v>
      </c>
      <c r="M528" s="62"/>
      <c r="N528" s="46"/>
      <c r="O528" s="46"/>
      <c r="P528" s="46"/>
    </row>
    <row r="529" spans="1:16" ht="53.25" customHeight="1">
      <c r="A529" s="54">
        <f>IF(I529="","",COUNTA($I$14:I529))-74</f>
        <v>368</v>
      </c>
      <c r="B529" s="54" t="str">
        <f t="shared" si="60"/>
        <v>368.BV17</v>
      </c>
      <c r="C529" s="54" t="str">
        <f t="shared" si="61"/>
        <v>368.BV17</v>
      </c>
      <c r="D529" s="74" t="s">
        <v>860</v>
      </c>
      <c r="E529" s="64" t="s">
        <v>526</v>
      </c>
      <c r="F529" s="64"/>
      <c r="G529" s="46" t="s">
        <v>27</v>
      </c>
      <c r="H529" s="46" t="s">
        <v>527</v>
      </c>
      <c r="I529" s="50">
        <v>2500</v>
      </c>
      <c r="J529" s="49"/>
      <c r="K529" s="50">
        <f t="shared" si="62"/>
        <v>0</v>
      </c>
      <c r="L529" s="48">
        <f t="shared" si="57"/>
        <v>0</v>
      </c>
      <c r="M529" s="62"/>
      <c r="N529" s="46"/>
      <c r="O529" s="46"/>
      <c r="P529" s="46"/>
    </row>
    <row r="530" spans="1:16">
      <c r="A530" s="54"/>
      <c r="B530" s="54"/>
      <c r="C530" s="54"/>
      <c r="D530" s="74"/>
      <c r="E530" s="63" t="s">
        <v>888</v>
      </c>
      <c r="F530" s="63"/>
      <c r="G530" s="46"/>
      <c r="H530" s="46"/>
      <c r="I530" s="50"/>
      <c r="J530" s="49"/>
      <c r="K530" s="50" t="str">
        <f t="shared" si="62"/>
        <v/>
      </c>
      <c r="L530" s="48" t="str">
        <f t="shared" si="57"/>
        <v/>
      </c>
      <c r="M530" s="77"/>
      <c r="N530" s="46"/>
      <c r="O530" s="46"/>
      <c r="P530" s="46"/>
    </row>
    <row r="531" spans="1:16" ht="53.25" customHeight="1">
      <c r="A531" s="54">
        <f>IF(I531="","",COUNTA($I$14:I531))-74</f>
        <v>369</v>
      </c>
      <c r="B531" s="54" t="str">
        <f t="shared" ref="B531:B542" si="63">IF(A531="","",CONCATENATE(A531,".BV17"))</f>
        <v>369.BV17</v>
      </c>
      <c r="C531" s="54" t="str">
        <f t="shared" ref="C531:C542" si="64">B531</f>
        <v>369.BV17</v>
      </c>
      <c r="D531" s="74" t="s">
        <v>860</v>
      </c>
      <c r="E531" s="64" t="s">
        <v>528</v>
      </c>
      <c r="F531" s="64"/>
      <c r="G531" s="46" t="s">
        <v>27</v>
      </c>
      <c r="H531" s="46" t="s">
        <v>118</v>
      </c>
      <c r="I531" s="50">
        <v>15</v>
      </c>
      <c r="J531" s="78"/>
      <c r="K531" s="50">
        <f t="shared" si="62"/>
        <v>0</v>
      </c>
      <c r="L531" s="48">
        <f t="shared" si="57"/>
        <v>0</v>
      </c>
      <c r="M531" s="97"/>
      <c r="N531" s="46"/>
      <c r="O531" s="46"/>
      <c r="P531" s="46"/>
    </row>
    <row r="532" spans="1:16" ht="53.25" customHeight="1">
      <c r="A532" s="54">
        <f>IF(I532="","",COUNTA($I$14:I532))-74</f>
        <v>370</v>
      </c>
      <c r="B532" s="54" t="str">
        <f t="shared" si="63"/>
        <v>370.BV17</v>
      </c>
      <c r="C532" s="54" t="str">
        <f t="shared" si="64"/>
        <v>370.BV17</v>
      </c>
      <c r="D532" s="74" t="s">
        <v>860</v>
      </c>
      <c r="E532" s="64" t="s">
        <v>529</v>
      </c>
      <c r="F532" s="64"/>
      <c r="G532" s="46" t="s">
        <v>27</v>
      </c>
      <c r="H532" s="46" t="s">
        <v>118</v>
      </c>
      <c r="I532" s="50">
        <v>10</v>
      </c>
      <c r="J532" s="49"/>
      <c r="K532" s="50">
        <f t="shared" si="62"/>
        <v>0</v>
      </c>
      <c r="L532" s="48">
        <f t="shared" si="57"/>
        <v>0</v>
      </c>
      <c r="M532" s="97"/>
      <c r="N532" s="46"/>
      <c r="O532" s="46"/>
      <c r="P532" s="46"/>
    </row>
    <row r="533" spans="1:16" ht="53.25" customHeight="1">
      <c r="A533" s="54">
        <f>IF(I533="","",COUNTA($I$14:I533))-74</f>
        <v>371</v>
      </c>
      <c r="B533" s="54" t="str">
        <f t="shared" si="63"/>
        <v>371.BV17</v>
      </c>
      <c r="C533" s="54" t="str">
        <f t="shared" si="64"/>
        <v>371.BV17</v>
      </c>
      <c r="D533" s="74" t="s">
        <v>860</v>
      </c>
      <c r="E533" s="64" t="s">
        <v>530</v>
      </c>
      <c r="F533" s="64"/>
      <c r="G533" s="46" t="s">
        <v>27</v>
      </c>
      <c r="H533" s="46" t="s">
        <v>491</v>
      </c>
      <c r="I533" s="50">
        <v>10</v>
      </c>
      <c r="J533" s="207"/>
      <c r="K533" s="50">
        <f t="shared" si="62"/>
        <v>0</v>
      </c>
      <c r="L533" s="48">
        <f t="shared" si="57"/>
        <v>0</v>
      </c>
      <c r="M533" s="97"/>
      <c r="N533" s="46"/>
      <c r="O533" s="206"/>
      <c r="P533" s="46"/>
    </row>
    <row r="534" spans="1:16" ht="53.25" customHeight="1">
      <c r="A534" s="54">
        <f>IF(I534="","",COUNTA($I$14:I534))-74</f>
        <v>372</v>
      </c>
      <c r="B534" s="54" t="str">
        <f t="shared" si="63"/>
        <v>372.BV17</v>
      </c>
      <c r="C534" s="54" t="str">
        <f t="shared" si="64"/>
        <v>372.BV17</v>
      </c>
      <c r="D534" s="74" t="s">
        <v>860</v>
      </c>
      <c r="E534" s="64" t="s">
        <v>531</v>
      </c>
      <c r="F534" s="64"/>
      <c r="G534" s="46" t="s">
        <v>27</v>
      </c>
      <c r="H534" s="46" t="s">
        <v>118</v>
      </c>
      <c r="I534" s="50">
        <v>5</v>
      </c>
      <c r="J534" s="49"/>
      <c r="K534" s="50">
        <f t="shared" si="62"/>
        <v>0</v>
      </c>
      <c r="L534" s="48">
        <f t="shared" si="57"/>
        <v>0</v>
      </c>
      <c r="M534" s="208"/>
      <c r="N534" s="46"/>
      <c r="O534" s="46"/>
      <c r="P534" s="46"/>
    </row>
    <row r="535" spans="1:16" ht="53.25" customHeight="1">
      <c r="A535" s="54">
        <f>IF(I535="","",COUNTA($I$14:I535))-74</f>
        <v>373</v>
      </c>
      <c r="B535" s="54" t="str">
        <f t="shared" si="63"/>
        <v>373.BV17</v>
      </c>
      <c r="C535" s="54" t="str">
        <f t="shared" si="64"/>
        <v>373.BV17</v>
      </c>
      <c r="D535" s="74" t="s">
        <v>860</v>
      </c>
      <c r="E535" s="64" t="s">
        <v>532</v>
      </c>
      <c r="F535" s="64"/>
      <c r="G535" s="46" t="s">
        <v>27</v>
      </c>
      <c r="H535" s="46" t="s">
        <v>118</v>
      </c>
      <c r="I535" s="50">
        <v>5</v>
      </c>
      <c r="J535" s="49"/>
      <c r="K535" s="50">
        <f t="shared" si="62"/>
        <v>0</v>
      </c>
      <c r="L535" s="48">
        <f t="shared" si="57"/>
        <v>0</v>
      </c>
      <c r="M535" s="208"/>
      <c r="N535" s="46"/>
      <c r="O535" s="46"/>
      <c r="P535" s="46"/>
    </row>
    <row r="536" spans="1:16" ht="53.25" customHeight="1">
      <c r="A536" s="54">
        <f>IF(I536="","",COUNTA($I$14:I536))-74</f>
        <v>374</v>
      </c>
      <c r="B536" s="54" t="str">
        <f t="shared" si="63"/>
        <v>374.BV17</v>
      </c>
      <c r="C536" s="54" t="str">
        <f t="shared" si="64"/>
        <v>374.BV17</v>
      </c>
      <c r="D536" s="74" t="s">
        <v>860</v>
      </c>
      <c r="E536" s="64" t="s">
        <v>533</v>
      </c>
      <c r="F536" s="64"/>
      <c r="G536" s="46" t="s">
        <v>27</v>
      </c>
      <c r="H536" s="46" t="s">
        <v>118</v>
      </c>
      <c r="I536" s="50">
        <v>5</v>
      </c>
      <c r="J536" s="49"/>
      <c r="K536" s="50">
        <f t="shared" si="62"/>
        <v>0</v>
      </c>
      <c r="L536" s="48">
        <f t="shared" si="57"/>
        <v>0</v>
      </c>
      <c r="M536" s="208"/>
      <c r="N536" s="46"/>
      <c r="O536" s="46"/>
      <c r="P536" s="46"/>
    </row>
    <row r="537" spans="1:16" ht="53.25" customHeight="1">
      <c r="A537" s="54">
        <f>IF(I537="","",COUNTA($I$14:I537))-74</f>
        <v>375</v>
      </c>
      <c r="B537" s="54" t="str">
        <f t="shared" si="63"/>
        <v>375.BV17</v>
      </c>
      <c r="C537" s="54" t="str">
        <f t="shared" si="64"/>
        <v>375.BV17</v>
      </c>
      <c r="D537" s="74" t="s">
        <v>860</v>
      </c>
      <c r="E537" s="141" t="s">
        <v>534</v>
      </c>
      <c r="F537" s="141"/>
      <c r="G537" s="54" t="s">
        <v>27</v>
      </c>
      <c r="H537" s="54" t="s">
        <v>118</v>
      </c>
      <c r="I537" s="50">
        <v>15</v>
      </c>
      <c r="J537" s="49"/>
      <c r="K537" s="50">
        <f t="shared" si="62"/>
        <v>0</v>
      </c>
      <c r="L537" s="48">
        <f t="shared" si="57"/>
        <v>0</v>
      </c>
      <c r="M537" s="97"/>
      <c r="N537" s="46"/>
      <c r="O537" s="46"/>
      <c r="P537" s="46"/>
    </row>
    <row r="538" spans="1:16" ht="53.25" customHeight="1">
      <c r="A538" s="54">
        <f>IF(I538="","",COUNTA($I$14:I538))-74</f>
        <v>376</v>
      </c>
      <c r="B538" s="54" t="str">
        <f t="shared" si="63"/>
        <v>376.BV17</v>
      </c>
      <c r="C538" s="54" t="str">
        <f t="shared" si="64"/>
        <v>376.BV17</v>
      </c>
      <c r="D538" s="74" t="s">
        <v>860</v>
      </c>
      <c r="E538" s="177" t="s">
        <v>535</v>
      </c>
      <c r="F538" s="177"/>
      <c r="G538" s="191" t="s">
        <v>27</v>
      </c>
      <c r="H538" s="209" t="s">
        <v>536</v>
      </c>
      <c r="I538" s="50">
        <v>15</v>
      </c>
      <c r="J538" s="174"/>
      <c r="K538" s="50">
        <f t="shared" si="62"/>
        <v>0</v>
      </c>
      <c r="L538" s="48">
        <f t="shared" si="57"/>
        <v>0</v>
      </c>
      <c r="M538" s="97"/>
      <c r="N538" s="46"/>
      <c r="O538" s="129"/>
      <c r="P538" s="46"/>
    </row>
    <row r="539" spans="1:16" ht="53.25" customHeight="1">
      <c r="A539" s="54">
        <f>IF(I539="","",COUNTA($I$14:I539))-74</f>
        <v>377</v>
      </c>
      <c r="B539" s="54" t="str">
        <f t="shared" si="63"/>
        <v>377.BV17</v>
      </c>
      <c r="C539" s="54" t="str">
        <f t="shared" si="64"/>
        <v>377.BV17</v>
      </c>
      <c r="D539" s="74" t="s">
        <v>860</v>
      </c>
      <c r="E539" s="177" t="s">
        <v>537</v>
      </c>
      <c r="F539" s="177"/>
      <c r="G539" s="191" t="s">
        <v>27</v>
      </c>
      <c r="H539" s="209" t="s">
        <v>536</v>
      </c>
      <c r="I539" s="50">
        <v>5</v>
      </c>
      <c r="J539" s="174"/>
      <c r="K539" s="50">
        <f t="shared" si="62"/>
        <v>0</v>
      </c>
      <c r="L539" s="48">
        <f t="shared" si="57"/>
        <v>0</v>
      </c>
      <c r="M539" s="97"/>
      <c r="N539" s="46"/>
      <c r="O539" s="129"/>
      <c r="P539" s="46"/>
    </row>
    <row r="540" spans="1:16" ht="53.25" customHeight="1">
      <c r="A540" s="54">
        <f>IF(I540="","",COUNTA($I$14:I540))-74</f>
        <v>378</v>
      </c>
      <c r="B540" s="54" t="str">
        <f t="shared" si="63"/>
        <v>378.BV17</v>
      </c>
      <c r="C540" s="54" t="str">
        <f t="shared" si="64"/>
        <v>378.BV17</v>
      </c>
      <c r="D540" s="74" t="s">
        <v>860</v>
      </c>
      <c r="E540" s="64" t="s">
        <v>538</v>
      </c>
      <c r="F540" s="64"/>
      <c r="G540" s="46" t="s">
        <v>27</v>
      </c>
      <c r="H540" s="46" t="s">
        <v>263</v>
      </c>
      <c r="I540" s="50">
        <v>20</v>
      </c>
      <c r="J540" s="49"/>
      <c r="K540" s="50">
        <f t="shared" si="62"/>
        <v>0</v>
      </c>
      <c r="L540" s="48">
        <f t="shared" si="57"/>
        <v>0</v>
      </c>
      <c r="M540" s="97"/>
      <c r="N540" s="46"/>
      <c r="O540" s="129"/>
      <c r="P540" s="46"/>
    </row>
    <row r="541" spans="1:16" ht="53.25" customHeight="1">
      <c r="A541" s="54">
        <f>IF(I541="","",COUNTA($I$14:I541))-74</f>
        <v>379</v>
      </c>
      <c r="B541" s="54" t="str">
        <f t="shared" si="63"/>
        <v>379.BV17</v>
      </c>
      <c r="C541" s="54" t="str">
        <f t="shared" si="64"/>
        <v>379.BV17</v>
      </c>
      <c r="D541" s="74" t="s">
        <v>860</v>
      </c>
      <c r="E541" s="64" t="s">
        <v>539</v>
      </c>
      <c r="F541" s="64"/>
      <c r="G541" s="46" t="s">
        <v>27</v>
      </c>
      <c r="H541" s="46" t="s">
        <v>263</v>
      </c>
      <c r="I541" s="50">
        <v>20</v>
      </c>
      <c r="J541" s="49"/>
      <c r="K541" s="50">
        <f t="shared" si="62"/>
        <v>0</v>
      </c>
      <c r="L541" s="48">
        <f t="shared" si="57"/>
        <v>0</v>
      </c>
      <c r="M541" s="97"/>
      <c r="N541" s="46"/>
      <c r="O541" s="129"/>
      <c r="P541" s="46"/>
    </row>
    <row r="542" spans="1:16" ht="53.25" customHeight="1">
      <c r="A542" s="54">
        <f>IF(I542="","",COUNTA($I$14:I542))-74</f>
        <v>380</v>
      </c>
      <c r="B542" s="54" t="str">
        <f t="shared" si="63"/>
        <v>380.BV17</v>
      </c>
      <c r="C542" s="54" t="str">
        <f t="shared" si="64"/>
        <v>380.BV17</v>
      </c>
      <c r="D542" s="74" t="s">
        <v>860</v>
      </c>
      <c r="E542" s="64" t="s">
        <v>540</v>
      </c>
      <c r="F542" s="64"/>
      <c r="G542" s="46" t="s">
        <v>27</v>
      </c>
      <c r="H542" s="46" t="s">
        <v>527</v>
      </c>
      <c r="I542" s="50">
        <v>500</v>
      </c>
      <c r="J542" s="91"/>
      <c r="K542" s="50">
        <f t="shared" si="62"/>
        <v>0</v>
      </c>
      <c r="L542" s="48">
        <f t="shared" si="57"/>
        <v>0</v>
      </c>
      <c r="M542" s="97"/>
      <c r="N542" s="46"/>
      <c r="O542" s="129"/>
      <c r="P542" s="46"/>
    </row>
    <row r="543" spans="1:16" ht="33">
      <c r="A543" s="54"/>
      <c r="B543" s="54"/>
      <c r="C543" s="54"/>
      <c r="D543" s="74"/>
      <c r="E543" s="63" t="s">
        <v>541</v>
      </c>
      <c r="F543" s="63"/>
      <c r="G543" s="46"/>
      <c r="H543" s="46"/>
      <c r="I543" s="50"/>
      <c r="J543" s="49"/>
      <c r="K543" s="50" t="str">
        <f t="shared" si="62"/>
        <v/>
      </c>
      <c r="L543" s="48"/>
      <c r="M543" s="62"/>
      <c r="N543" s="46" t="s">
        <v>763</v>
      </c>
      <c r="O543" s="46"/>
      <c r="P543" s="46"/>
    </row>
    <row r="544" spans="1:16" ht="53.25" customHeight="1">
      <c r="A544" s="54">
        <f>IF(I544="","",COUNTA($I$14:I544))-74</f>
        <v>381</v>
      </c>
      <c r="B544" s="54" t="str">
        <f t="shared" ref="B544:B550" si="65">IF(A544="","",CONCATENATE(A544,".BV17"))</f>
        <v>381.BV17</v>
      </c>
      <c r="C544" s="54" t="str">
        <f>B544</f>
        <v>381.BV17</v>
      </c>
      <c r="D544" s="74" t="s">
        <v>860</v>
      </c>
      <c r="E544" s="64" t="s">
        <v>542</v>
      </c>
      <c r="F544" s="64"/>
      <c r="G544" s="46" t="s">
        <v>27</v>
      </c>
      <c r="H544" s="46" t="s">
        <v>516</v>
      </c>
      <c r="I544" s="50">
        <v>200</v>
      </c>
      <c r="J544" s="49"/>
      <c r="K544" s="50">
        <f t="shared" si="62"/>
        <v>0</v>
      </c>
      <c r="L544" s="48">
        <f>K544</f>
        <v>0</v>
      </c>
      <c r="M544" s="47"/>
      <c r="N544" s="46"/>
      <c r="O544" s="46"/>
      <c r="P544" s="46"/>
    </row>
    <row r="545" spans="1:16" ht="53.25" customHeight="1">
      <c r="A545" s="54">
        <f>IF(I545="","",COUNTA($I$14:I545))-74</f>
        <v>382</v>
      </c>
      <c r="B545" s="54" t="str">
        <f t="shared" si="65"/>
        <v>382.BV17</v>
      </c>
      <c r="C545" s="54" t="str">
        <f>B545</f>
        <v>382.BV17</v>
      </c>
      <c r="D545" s="74" t="s">
        <v>860</v>
      </c>
      <c r="E545" s="64" t="s">
        <v>887</v>
      </c>
      <c r="F545" s="64"/>
      <c r="G545" s="46" t="s">
        <v>27</v>
      </c>
      <c r="H545" s="46" t="s">
        <v>516</v>
      </c>
      <c r="I545" s="50">
        <v>10</v>
      </c>
      <c r="J545" s="49"/>
      <c r="K545" s="50">
        <f t="shared" si="62"/>
        <v>0</v>
      </c>
      <c r="L545" s="48">
        <f>K545</f>
        <v>0</v>
      </c>
      <c r="M545" s="97"/>
      <c r="N545" s="46"/>
      <c r="O545" s="129"/>
      <c r="P545" s="46"/>
    </row>
    <row r="546" spans="1:16" s="57" customFormat="1" ht="53.25" customHeight="1">
      <c r="A546" s="54">
        <f>IF(I546="","",COUNTA($I$14:I546))-74</f>
        <v>383</v>
      </c>
      <c r="B546" s="54" t="str">
        <f t="shared" si="65"/>
        <v>383.BV17</v>
      </c>
      <c r="C546" s="54" t="str">
        <f>B546</f>
        <v>383.BV17</v>
      </c>
      <c r="D546" s="74" t="s">
        <v>885</v>
      </c>
      <c r="E546" s="64" t="s">
        <v>543</v>
      </c>
      <c r="F546" s="64"/>
      <c r="G546" s="46" t="s">
        <v>27</v>
      </c>
      <c r="H546" s="46" t="s">
        <v>544</v>
      </c>
      <c r="I546" s="50">
        <v>180</v>
      </c>
      <c r="J546" s="168"/>
      <c r="K546" s="50">
        <f t="shared" si="62"/>
        <v>0</v>
      </c>
      <c r="L546" s="48">
        <f>K546</f>
        <v>0</v>
      </c>
      <c r="M546" s="47"/>
      <c r="N546" s="46"/>
      <c r="O546" s="46"/>
      <c r="P546" s="46"/>
    </row>
    <row r="547" spans="1:16" s="57" customFormat="1" ht="53.25" customHeight="1">
      <c r="A547" s="54">
        <f>IF(I547="","",COUNTA($I$14:I547))-74</f>
        <v>384</v>
      </c>
      <c r="B547" s="54" t="str">
        <f t="shared" si="65"/>
        <v>384.BV17</v>
      </c>
      <c r="C547" s="54" t="str">
        <f>B547</f>
        <v>384.BV17</v>
      </c>
      <c r="D547" s="74" t="s">
        <v>885</v>
      </c>
      <c r="E547" s="64" t="s">
        <v>886</v>
      </c>
      <c r="F547" s="64"/>
      <c r="G547" s="46" t="s">
        <v>27</v>
      </c>
      <c r="H547" s="46" t="s">
        <v>544</v>
      </c>
      <c r="I547" s="50">
        <v>20</v>
      </c>
      <c r="J547" s="168"/>
      <c r="K547" s="50">
        <f t="shared" si="62"/>
        <v>0</v>
      </c>
      <c r="L547" s="48">
        <f>K547</f>
        <v>0</v>
      </c>
      <c r="M547" s="47"/>
      <c r="N547" s="46"/>
      <c r="O547" s="46"/>
      <c r="P547" s="46"/>
    </row>
    <row r="548" spans="1:16" s="57" customFormat="1" ht="53.25" customHeight="1">
      <c r="A548" s="54">
        <f>IF(I548="","",COUNTA($I$14:I548))-74</f>
        <v>385</v>
      </c>
      <c r="B548" s="54" t="str">
        <f t="shared" si="65"/>
        <v>385.BV17</v>
      </c>
      <c r="C548" s="54" t="str">
        <f>B548</f>
        <v>385.BV17</v>
      </c>
      <c r="D548" s="74" t="s">
        <v>885</v>
      </c>
      <c r="E548" s="47" t="s">
        <v>884</v>
      </c>
      <c r="F548" s="47"/>
      <c r="G548" s="46" t="s">
        <v>27</v>
      </c>
      <c r="H548" s="46" t="s">
        <v>544</v>
      </c>
      <c r="I548" s="50">
        <v>10</v>
      </c>
      <c r="J548" s="210"/>
      <c r="K548" s="50">
        <f t="shared" si="62"/>
        <v>0</v>
      </c>
      <c r="L548" s="48">
        <f>K548</f>
        <v>0</v>
      </c>
      <c r="M548" s="169"/>
      <c r="N548" s="46"/>
      <c r="O548" s="46"/>
      <c r="P548" s="46"/>
    </row>
    <row r="549" spans="1:16" s="57" customFormat="1">
      <c r="A549" s="54" t="str">
        <f>IF(I549="","",COUNTA($I$14:I549))</f>
        <v/>
      </c>
      <c r="B549" s="54" t="str">
        <f t="shared" si="65"/>
        <v/>
      </c>
      <c r="C549" s="54"/>
      <c r="D549" s="54"/>
      <c r="E549" s="63" t="s">
        <v>883</v>
      </c>
      <c r="F549" s="63"/>
      <c r="G549" s="53"/>
      <c r="H549" s="53"/>
      <c r="I549" s="50"/>
      <c r="J549" s="49"/>
      <c r="K549" s="48"/>
      <c r="L549" s="48"/>
      <c r="M549" s="59"/>
      <c r="N549" s="46"/>
      <c r="O549" s="46"/>
      <c r="P549" s="46"/>
    </row>
    <row r="550" spans="1:16" s="57" customFormat="1" ht="53.25" customHeight="1">
      <c r="A550" s="76">
        <f>IF(G550="Bộ",A548+1)</f>
        <v>386</v>
      </c>
      <c r="B550" s="76" t="str">
        <f t="shared" si="65"/>
        <v>386.BV17</v>
      </c>
      <c r="C550" s="76" t="str">
        <f>B550</f>
        <v>386.BV17</v>
      </c>
      <c r="D550" s="170" t="s">
        <v>860</v>
      </c>
      <c r="E550" s="171" t="s">
        <v>882</v>
      </c>
      <c r="F550" s="171"/>
      <c r="G550" s="53" t="s">
        <v>36</v>
      </c>
      <c r="H550" s="53" t="s">
        <v>879</v>
      </c>
      <c r="I550" s="48">
        <v>15</v>
      </c>
      <c r="J550" s="51"/>
      <c r="K550" s="48" t="str">
        <f>IF(G550="Bộ","",J550*I550)</f>
        <v/>
      </c>
      <c r="L550" s="48">
        <f>IF(G550="Bộ",I550*J550,"")</f>
        <v>0</v>
      </c>
      <c r="M550" s="59"/>
      <c r="N550" s="53"/>
      <c r="O550" s="53"/>
      <c r="P550" s="53"/>
    </row>
    <row r="551" spans="1:16" ht="53.25" customHeight="1">
      <c r="A551" s="54"/>
      <c r="B551" s="54"/>
      <c r="C551" s="54" t="str">
        <f>B550&amp;".1"</f>
        <v>386.BV17.1</v>
      </c>
      <c r="D551" s="74" t="s">
        <v>860</v>
      </c>
      <c r="E551" s="64" t="s">
        <v>881</v>
      </c>
      <c r="F551" s="64"/>
      <c r="G551" s="46" t="s">
        <v>27</v>
      </c>
      <c r="H551" s="46" t="s">
        <v>428</v>
      </c>
      <c r="I551" s="50">
        <v>15</v>
      </c>
      <c r="J551" s="50"/>
      <c r="K551" s="48">
        <f>IF(G551="Bộ","",J551*I551)</f>
        <v>0</v>
      </c>
      <c r="L551" s="48" t="str">
        <f>IF(G551="Bộ",I551*J551,"")</f>
        <v/>
      </c>
      <c r="M551" s="47"/>
      <c r="N551" s="46"/>
      <c r="O551" s="46"/>
      <c r="P551" s="46"/>
    </row>
    <row r="552" spans="1:16" ht="53.25" customHeight="1">
      <c r="A552" s="54"/>
      <c r="B552" s="54" t="str">
        <f>IF(A552="","",CONCATENATE(A552,".BV17"))</f>
        <v/>
      </c>
      <c r="C552" s="54" t="str">
        <f>B550&amp;".2"</f>
        <v>386.BV17.2</v>
      </c>
      <c r="D552" s="74" t="s">
        <v>860</v>
      </c>
      <c r="E552" s="64" t="s">
        <v>877</v>
      </c>
      <c r="F552" s="64"/>
      <c r="G552" s="46" t="s">
        <v>27</v>
      </c>
      <c r="H552" s="46" t="s">
        <v>428</v>
      </c>
      <c r="I552" s="50">
        <v>90</v>
      </c>
      <c r="J552" s="50"/>
      <c r="K552" s="48">
        <f>IF(G552="Bộ","",J552*I552)</f>
        <v>0</v>
      </c>
      <c r="L552" s="48"/>
      <c r="M552" s="47"/>
      <c r="N552" s="46"/>
      <c r="O552" s="46"/>
      <c r="P552" s="46"/>
    </row>
    <row r="553" spans="1:16" ht="53.25" customHeight="1">
      <c r="A553" s="54"/>
      <c r="B553" s="54"/>
      <c r="C553" s="54" t="str">
        <f>B550&amp;".3"</f>
        <v>386.BV17.3</v>
      </c>
      <c r="D553" s="74" t="s">
        <v>860</v>
      </c>
      <c r="E553" s="64" t="s">
        <v>876</v>
      </c>
      <c r="F553" s="64"/>
      <c r="G553" s="46" t="s">
        <v>27</v>
      </c>
      <c r="H553" s="46" t="s">
        <v>516</v>
      </c>
      <c r="I553" s="50">
        <v>15</v>
      </c>
      <c r="J553" s="50"/>
      <c r="K553" s="48">
        <f>IF(G553="Bộ","",J553*I553)</f>
        <v>0</v>
      </c>
      <c r="L553" s="48" t="str">
        <f>IF(G553="Bộ",I553*J553,"")</f>
        <v/>
      </c>
      <c r="M553" s="47"/>
      <c r="N553" s="46"/>
      <c r="O553" s="46"/>
      <c r="P553" s="46"/>
    </row>
    <row r="554" spans="1:16" s="57" customFormat="1" ht="53.25" customHeight="1">
      <c r="A554" s="76">
        <f>IF(G554="Bộ",A550+1)</f>
        <v>387</v>
      </c>
      <c r="B554" s="76" t="str">
        <f>IF(A554="","",CONCATENATE(A554,".BV17"))</f>
        <v>387.BV17</v>
      </c>
      <c r="C554" s="76" t="str">
        <f>B554</f>
        <v>387.BV17</v>
      </c>
      <c r="D554" s="170" t="s">
        <v>860</v>
      </c>
      <c r="E554" s="171" t="s">
        <v>880</v>
      </c>
      <c r="F554" s="171"/>
      <c r="G554" s="53" t="s">
        <v>36</v>
      </c>
      <c r="H554" s="53" t="s">
        <v>879</v>
      </c>
      <c r="I554" s="48">
        <v>15</v>
      </c>
      <c r="J554" s="51"/>
      <c r="K554" s="48"/>
      <c r="L554" s="48">
        <f>IF(G554="Bộ",I554*J554,"")</f>
        <v>0</v>
      </c>
      <c r="M554" s="59"/>
      <c r="N554" s="53"/>
      <c r="O554" s="53"/>
      <c r="P554" s="53"/>
    </row>
    <row r="555" spans="1:16" ht="53.25" customHeight="1">
      <c r="A555" s="54"/>
      <c r="B555" s="54"/>
      <c r="C555" s="54" t="str">
        <f>B554&amp;".1"</f>
        <v>387.BV17.1</v>
      </c>
      <c r="D555" s="74" t="s">
        <v>860</v>
      </c>
      <c r="E555" s="64" t="s">
        <v>878</v>
      </c>
      <c r="F555" s="64"/>
      <c r="G555" s="46" t="s">
        <v>27</v>
      </c>
      <c r="H555" s="46" t="s">
        <v>428</v>
      </c>
      <c r="I555" s="50">
        <v>15</v>
      </c>
      <c r="J555" s="50"/>
      <c r="K555" s="48">
        <f>IF(G555="Bộ","",J555*I555)</f>
        <v>0</v>
      </c>
      <c r="L555" s="48" t="str">
        <f>IF(G555="Bộ",I555*J555,"")</f>
        <v/>
      </c>
      <c r="M555" s="47"/>
      <c r="N555" s="46"/>
      <c r="O555" s="46"/>
      <c r="P555" s="46"/>
    </row>
    <row r="556" spans="1:16" ht="53.25" customHeight="1">
      <c r="A556" s="54"/>
      <c r="B556" s="54" t="str">
        <f>IF(A556="","",CONCATENATE(A556,".BV17"))</f>
        <v/>
      </c>
      <c r="C556" s="54" t="str">
        <f>B554&amp;".2"</f>
        <v>387.BV17.2</v>
      </c>
      <c r="D556" s="74" t="s">
        <v>860</v>
      </c>
      <c r="E556" s="64" t="s">
        <v>877</v>
      </c>
      <c r="F556" s="64"/>
      <c r="G556" s="46" t="s">
        <v>27</v>
      </c>
      <c r="H556" s="46" t="s">
        <v>428</v>
      </c>
      <c r="I556" s="50">
        <v>90</v>
      </c>
      <c r="J556" s="49"/>
      <c r="K556" s="48">
        <f>IF(G556="Bộ","",J556*I556)</f>
        <v>0</v>
      </c>
      <c r="L556" s="48"/>
      <c r="M556" s="62"/>
      <c r="N556" s="46"/>
      <c r="O556" s="46"/>
      <c r="P556" s="46"/>
    </row>
    <row r="557" spans="1:16" ht="53.25" customHeight="1">
      <c r="A557" s="54"/>
      <c r="B557" s="54"/>
      <c r="C557" s="54" t="str">
        <f>B554&amp;".3"</f>
        <v>387.BV17.3</v>
      </c>
      <c r="D557" s="74" t="s">
        <v>860</v>
      </c>
      <c r="E557" s="64" t="s">
        <v>876</v>
      </c>
      <c r="F557" s="64"/>
      <c r="G557" s="46" t="s">
        <v>27</v>
      </c>
      <c r="H557" s="46" t="s">
        <v>516</v>
      </c>
      <c r="I557" s="50">
        <v>15</v>
      </c>
      <c r="J557" s="49"/>
      <c r="K557" s="48">
        <f>IF(G557="Bộ","",J557*I557)</f>
        <v>0</v>
      </c>
      <c r="L557" s="48" t="str">
        <f>IF(G557="Bộ",I557*J557,"")</f>
        <v/>
      </c>
      <c r="M557" s="62"/>
      <c r="N557" s="46"/>
      <c r="O557" s="46"/>
      <c r="P557" s="46"/>
    </row>
    <row r="558" spans="1:16" s="57" customFormat="1" ht="53.25" customHeight="1">
      <c r="A558" s="76">
        <f>IF(G558="Bộ",A554+1)</f>
        <v>388</v>
      </c>
      <c r="B558" s="76" t="str">
        <f>IF(A558="","",CONCATENATE(A558,".BV17"))</f>
        <v>388.BV17</v>
      </c>
      <c r="C558" s="76" t="str">
        <f>B558</f>
        <v>388.BV17</v>
      </c>
      <c r="D558" s="170" t="s">
        <v>860</v>
      </c>
      <c r="E558" s="171" t="s">
        <v>875</v>
      </c>
      <c r="F558" s="171"/>
      <c r="G558" s="53" t="s">
        <v>36</v>
      </c>
      <c r="H558" s="53" t="s">
        <v>874</v>
      </c>
      <c r="I558" s="48">
        <v>20</v>
      </c>
      <c r="J558" s="51"/>
      <c r="K558" s="48"/>
      <c r="L558" s="48">
        <f>IF(G558="Bộ",I558*J558,"")</f>
        <v>0</v>
      </c>
      <c r="M558" s="59"/>
      <c r="N558" s="53"/>
      <c r="O558" s="53"/>
      <c r="P558" s="53"/>
    </row>
    <row r="559" spans="1:16" ht="53.25" customHeight="1">
      <c r="A559" s="54"/>
      <c r="B559" s="54"/>
      <c r="C559" s="54" t="str">
        <f>B558&amp;".1"</f>
        <v>388.BV17.1</v>
      </c>
      <c r="D559" s="74" t="s">
        <v>860</v>
      </c>
      <c r="E559" s="64" t="s">
        <v>873</v>
      </c>
      <c r="F559" s="64"/>
      <c r="G559" s="46" t="s">
        <v>27</v>
      </c>
      <c r="H559" s="46" t="s">
        <v>428</v>
      </c>
      <c r="I559" s="50">
        <v>20</v>
      </c>
      <c r="J559" s="50"/>
      <c r="K559" s="48">
        <f>IF(G559="Bộ","",J559*I559)</f>
        <v>0</v>
      </c>
      <c r="L559" s="48" t="str">
        <f>IF(G559="Bộ",I559*J559,"")</f>
        <v/>
      </c>
      <c r="M559" s="62"/>
      <c r="N559" s="46"/>
      <c r="O559" s="46"/>
      <c r="P559" s="46"/>
    </row>
    <row r="560" spans="1:16" ht="53.25" customHeight="1">
      <c r="A560" s="54"/>
      <c r="B560" s="54" t="str">
        <f>IF(A560="","",CONCATENATE(A560,".BV17"))</f>
        <v/>
      </c>
      <c r="C560" s="54" t="str">
        <f>B558&amp;".2"</f>
        <v>388.BV17.2</v>
      </c>
      <c r="D560" s="74" t="s">
        <v>860</v>
      </c>
      <c r="E560" s="64" t="s">
        <v>872</v>
      </c>
      <c r="F560" s="64"/>
      <c r="G560" s="46" t="s">
        <v>27</v>
      </c>
      <c r="H560" s="46" t="s">
        <v>428</v>
      </c>
      <c r="I560" s="50">
        <v>140</v>
      </c>
      <c r="J560" s="49"/>
      <c r="K560" s="48">
        <f>IF(G560="Bộ","",J560*I560)</f>
        <v>0</v>
      </c>
      <c r="L560" s="48"/>
      <c r="M560" s="62"/>
      <c r="N560" s="46"/>
      <c r="O560" s="46"/>
      <c r="P560" s="46"/>
    </row>
    <row r="561" spans="1:16" ht="53.25" customHeight="1">
      <c r="A561" s="54"/>
      <c r="B561" s="54"/>
      <c r="C561" s="54" t="str">
        <f>B558&amp;".3"</f>
        <v>388.BV17.3</v>
      </c>
      <c r="D561" s="74" t="s">
        <v>860</v>
      </c>
      <c r="E561" s="64" t="s">
        <v>871</v>
      </c>
      <c r="F561" s="64"/>
      <c r="G561" s="46" t="s">
        <v>27</v>
      </c>
      <c r="H561" s="46" t="s">
        <v>516</v>
      </c>
      <c r="I561" s="50">
        <v>60</v>
      </c>
      <c r="J561" s="49"/>
      <c r="K561" s="48">
        <f>IF(G561="Bộ","",J561*I561)</f>
        <v>0</v>
      </c>
      <c r="L561" s="48" t="str">
        <f>IF(G561="Bộ",I561*J561,"")</f>
        <v/>
      </c>
      <c r="M561" s="62"/>
      <c r="N561" s="46"/>
      <c r="O561" s="46"/>
      <c r="P561" s="46"/>
    </row>
    <row r="562" spans="1:16" s="57" customFormat="1" ht="53.25" customHeight="1">
      <c r="A562" s="76">
        <f>IF(G562="Bộ",A558+1)</f>
        <v>389</v>
      </c>
      <c r="B562" s="76" t="str">
        <f>IF(A562="","",CONCATENATE(A562,".BV17"))</f>
        <v>389.BV17</v>
      </c>
      <c r="C562" s="76" t="str">
        <f>B562</f>
        <v>389.BV17</v>
      </c>
      <c r="D562" s="170" t="s">
        <v>860</v>
      </c>
      <c r="E562" s="171" t="s">
        <v>545</v>
      </c>
      <c r="F562" s="171"/>
      <c r="G562" s="53" t="s">
        <v>36</v>
      </c>
      <c r="H562" s="53" t="s">
        <v>546</v>
      </c>
      <c r="I562" s="48">
        <v>5</v>
      </c>
      <c r="J562" s="51"/>
      <c r="K562" s="48"/>
      <c r="L562" s="48">
        <v>26625000</v>
      </c>
      <c r="M562" s="171"/>
      <c r="N562" s="53"/>
      <c r="O562" s="53"/>
      <c r="P562" s="53"/>
    </row>
    <row r="563" spans="1:16" ht="53.25" customHeight="1">
      <c r="A563" s="54"/>
      <c r="B563" s="54"/>
      <c r="C563" s="54" t="str">
        <f>B562&amp;".1"</f>
        <v>389.BV17.1</v>
      </c>
      <c r="D563" s="74" t="s">
        <v>860</v>
      </c>
      <c r="E563" s="64" t="s">
        <v>547</v>
      </c>
      <c r="F563" s="64"/>
      <c r="G563" s="46" t="s">
        <v>27</v>
      </c>
      <c r="H563" s="46" t="s">
        <v>428</v>
      </c>
      <c r="I563" s="50">
        <v>5</v>
      </c>
      <c r="J563" s="50"/>
      <c r="K563" s="48">
        <f>IF(G563="Bộ","",J563*I563)</f>
        <v>0</v>
      </c>
      <c r="L563" s="48" t="str">
        <f t="shared" ref="L563:L601" si="66">IF(G563="Bộ",I563*J563,"")</f>
        <v/>
      </c>
      <c r="M563" s="47"/>
      <c r="N563" s="46"/>
      <c r="O563" s="46"/>
      <c r="P563" s="46"/>
    </row>
    <row r="564" spans="1:16" ht="53.25" customHeight="1">
      <c r="A564" s="54"/>
      <c r="B564" s="54" t="str">
        <f>IF(A564="","",CONCATENATE(A564,".BV17"))</f>
        <v/>
      </c>
      <c r="C564" s="54" t="str">
        <f>B562&amp;".2"</f>
        <v>389.BV17.2</v>
      </c>
      <c r="D564" s="74" t="s">
        <v>860</v>
      </c>
      <c r="E564" s="64" t="s">
        <v>548</v>
      </c>
      <c r="F564" s="64"/>
      <c r="G564" s="46" t="s">
        <v>27</v>
      </c>
      <c r="H564" s="46" t="s">
        <v>516</v>
      </c>
      <c r="I564" s="50">
        <v>50</v>
      </c>
      <c r="J564" s="49"/>
      <c r="K564" s="48">
        <f>IF(G564="Bộ","",J564*I564)</f>
        <v>0</v>
      </c>
      <c r="L564" s="48" t="str">
        <f t="shared" si="66"/>
        <v/>
      </c>
      <c r="M564" s="62"/>
      <c r="N564" s="46"/>
      <c r="O564" s="46"/>
      <c r="P564" s="46"/>
    </row>
    <row r="565" spans="1:16" s="57" customFormat="1" ht="53.25" customHeight="1">
      <c r="A565" s="76">
        <f>IF(G565="Bộ",A562+1)</f>
        <v>390</v>
      </c>
      <c r="B565" s="76" t="str">
        <f>IF(A565="","",CONCATENATE(A565,".BV17"))</f>
        <v>390.BV17</v>
      </c>
      <c r="C565" s="76" t="str">
        <f>B565</f>
        <v>390.BV17</v>
      </c>
      <c r="D565" s="170" t="s">
        <v>860</v>
      </c>
      <c r="E565" s="171" t="s">
        <v>549</v>
      </c>
      <c r="F565" s="171"/>
      <c r="G565" s="53" t="s">
        <v>36</v>
      </c>
      <c r="H565" s="53" t="s">
        <v>546</v>
      </c>
      <c r="I565" s="48">
        <v>60</v>
      </c>
      <c r="J565" s="51"/>
      <c r="K565" s="48"/>
      <c r="L565" s="48">
        <f t="shared" si="66"/>
        <v>0</v>
      </c>
      <c r="M565" s="211"/>
      <c r="N565" s="53"/>
      <c r="O565" s="53"/>
      <c r="P565" s="53"/>
    </row>
    <row r="566" spans="1:16" ht="53.25" customHeight="1">
      <c r="A566" s="54"/>
      <c r="B566" s="54"/>
      <c r="C566" s="54" t="str">
        <f>B565&amp;".1"</f>
        <v>390.BV17.1</v>
      </c>
      <c r="D566" s="74" t="s">
        <v>860</v>
      </c>
      <c r="E566" s="64" t="s">
        <v>550</v>
      </c>
      <c r="F566" s="64"/>
      <c r="G566" s="46" t="s">
        <v>27</v>
      </c>
      <c r="H566" s="46" t="s">
        <v>428</v>
      </c>
      <c r="I566" s="50">
        <v>60</v>
      </c>
      <c r="J566" s="50"/>
      <c r="K566" s="48">
        <f>IF(G566="Bộ","",J566*I566)</f>
        <v>0</v>
      </c>
      <c r="L566" s="48" t="str">
        <f t="shared" si="66"/>
        <v/>
      </c>
      <c r="M566" s="97"/>
      <c r="N566" s="46"/>
      <c r="O566" s="46"/>
      <c r="P566" s="46"/>
    </row>
    <row r="567" spans="1:16" ht="53.25" customHeight="1">
      <c r="A567" s="54"/>
      <c r="B567" s="54" t="str">
        <f>IF(A567="","",CONCATENATE(A567,".BV17"))</f>
        <v/>
      </c>
      <c r="C567" s="54" t="str">
        <f>B565&amp;".2"</f>
        <v>390.BV17.2</v>
      </c>
      <c r="D567" s="74" t="s">
        <v>860</v>
      </c>
      <c r="E567" s="64" t="s">
        <v>548</v>
      </c>
      <c r="F567" s="64"/>
      <c r="G567" s="46" t="s">
        <v>27</v>
      </c>
      <c r="H567" s="46" t="s">
        <v>516</v>
      </c>
      <c r="I567" s="50">
        <v>600</v>
      </c>
      <c r="J567" s="49"/>
      <c r="K567" s="48">
        <f>IF(G567="Bộ","",J567*I567)</f>
        <v>0</v>
      </c>
      <c r="L567" s="48" t="str">
        <f t="shared" si="66"/>
        <v/>
      </c>
      <c r="M567" s="97"/>
      <c r="N567" s="46"/>
      <c r="O567" s="46"/>
      <c r="P567" s="46"/>
    </row>
    <row r="568" spans="1:16" s="57" customFormat="1" ht="53.25" customHeight="1">
      <c r="A568" s="76">
        <f>IF(G568="Bộ",A565+1)</f>
        <v>391</v>
      </c>
      <c r="B568" s="76" t="str">
        <f>IF(A568="","",CONCATENATE(A568,".BV17"))</f>
        <v>391.BV17</v>
      </c>
      <c r="C568" s="76" t="str">
        <f>B568</f>
        <v>391.BV17</v>
      </c>
      <c r="D568" s="170" t="s">
        <v>860</v>
      </c>
      <c r="E568" s="171" t="s">
        <v>551</v>
      </c>
      <c r="F568" s="171"/>
      <c r="G568" s="53" t="s">
        <v>36</v>
      </c>
      <c r="H568" s="53" t="s">
        <v>546</v>
      </c>
      <c r="I568" s="48">
        <v>5</v>
      </c>
      <c r="J568" s="51"/>
      <c r="K568" s="48"/>
      <c r="L568" s="48">
        <f t="shared" si="66"/>
        <v>0</v>
      </c>
      <c r="M568" s="211"/>
      <c r="N568" s="53"/>
      <c r="O568" s="76"/>
      <c r="P568" s="172"/>
    </row>
    <row r="569" spans="1:16" ht="53.25" customHeight="1">
      <c r="A569" s="54"/>
      <c r="B569" s="54"/>
      <c r="C569" s="54" t="str">
        <f>B568&amp;".1"</f>
        <v>391.BV17.1</v>
      </c>
      <c r="D569" s="74" t="s">
        <v>860</v>
      </c>
      <c r="E569" s="64" t="s">
        <v>552</v>
      </c>
      <c r="F569" s="64"/>
      <c r="G569" s="46" t="s">
        <v>27</v>
      </c>
      <c r="H569" s="46" t="s">
        <v>428</v>
      </c>
      <c r="I569" s="50">
        <v>5</v>
      </c>
      <c r="J569" s="51"/>
      <c r="K569" s="48">
        <f>IF(G569="Bộ","",J569*I569)</f>
        <v>0</v>
      </c>
      <c r="L569" s="48" t="str">
        <f t="shared" si="66"/>
        <v/>
      </c>
      <c r="M569" s="62"/>
      <c r="N569" s="46"/>
      <c r="O569" s="54"/>
      <c r="P569" s="105"/>
    </row>
    <row r="570" spans="1:16" ht="53.25" customHeight="1">
      <c r="A570" s="54"/>
      <c r="B570" s="54" t="str">
        <f>IF(A570="","",CONCATENATE(A570,".BV17"))</f>
        <v/>
      </c>
      <c r="C570" s="54" t="str">
        <f>B568&amp;".2"</f>
        <v>391.BV17.2</v>
      </c>
      <c r="D570" s="74" t="s">
        <v>860</v>
      </c>
      <c r="E570" s="64" t="s">
        <v>548</v>
      </c>
      <c r="F570" s="64"/>
      <c r="G570" s="46" t="s">
        <v>27</v>
      </c>
      <c r="H570" s="46" t="s">
        <v>516</v>
      </c>
      <c r="I570" s="50">
        <v>50</v>
      </c>
      <c r="J570" s="51"/>
      <c r="K570" s="48">
        <f>IF(G570="Bộ","",J570*I570)</f>
        <v>0</v>
      </c>
      <c r="L570" s="48" t="str">
        <f t="shared" si="66"/>
        <v/>
      </c>
      <c r="M570" s="62"/>
      <c r="N570" s="46"/>
      <c r="O570" s="54"/>
      <c r="P570" s="105"/>
    </row>
    <row r="571" spans="1:16" s="57" customFormat="1" ht="53.25" customHeight="1">
      <c r="A571" s="76">
        <f>IF(G571="Bộ",A568+1)</f>
        <v>392</v>
      </c>
      <c r="B571" s="76" t="str">
        <f>IF(A571="","",CONCATENATE(A571,".BV17"))</f>
        <v>392.BV17</v>
      </c>
      <c r="C571" s="76" t="str">
        <f>B571</f>
        <v>392.BV17</v>
      </c>
      <c r="D571" s="170" t="s">
        <v>860</v>
      </c>
      <c r="E571" s="171" t="s">
        <v>553</v>
      </c>
      <c r="F571" s="171"/>
      <c r="G571" s="53" t="s">
        <v>36</v>
      </c>
      <c r="H571" s="53" t="s">
        <v>554</v>
      </c>
      <c r="I571" s="48">
        <v>8</v>
      </c>
      <c r="J571" s="51"/>
      <c r="K571" s="48"/>
      <c r="L571" s="48">
        <f t="shared" si="66"/>
        <v>0</v>
      </c>
      <c r="M571" s="211"/>
      <c r="N571" s="53"/>
      <c r="O571" s="53"/>
      <c r="P571" s="53"/>
    </row>
    <row r="572" spans="1:16" ht="53.25" customHeight="1">
      <c r="A572" s="54"/>
      <c r="B572" s="54"/>
      <c r="C572" s="54" t="str">
        <f>B571&amp;".1"</f>
        <v>392.BV17.1</v>
      </c>
      <c r="D572" s="74" t="s">
        <v>860</v>
      </c>
      <c r="E572" s="64" t="s">
        <v>555</v>
      </c>
      <c r="F572" s="64"/>
      <c r="G572" s="46" t="s">
        <v>27</v>
      </c>
      <c r="H572" s="46" t="s">
        <v>188</v>
      </c>
      <c r="I572" s="50">
        <v>8</v>
      </c>
      <c r="J572" s="50"/>
      <c r="K572" s="48">
        <f>IF(G572="Bộ","",J572*I572)</f>
        <v>0</v>
      </c>
      <c r="L572" s="48" t="str">
        <f t="shared" si="66"/>
        <v/>
      </c>
      <c r="M572" s="97"/>
      <c r="N572" s="46"/>
      <c r="O572" s="46"/>
      <c r="P572" s="46"/>
    </row>
    <row r="573" spans="1:16" ht="53.25" customHeight="1">
      <c r="A573" s="54"/>
      <c r="B573" s="54" t="str">
        <f>IF(A573="","",CONCATENATE(A573,".BV17"))</f>
        <v/>
      </c>
      <c r="C573" s="54" t="str">
        <f>B571&amp;".2"</f>
        <v>392.BV17.2</v>
      </c>
      <c r="D573" s="74" t="s">
        <v>860</v>
      </c>
      <c r="E573" s="64" t="s">
        <v>556</v>
      </c>
      <c r="F573" s="64"/>
      <c r="G573" s="46" t="s">
        <v>27</v>
      </c>
      <c r="H573" s="46" t="s">
        <v>557</v>
      </c>
      <c r="I573" s="50">
        <v>24</v>
      </c>
      <c r="J573" s="49"/>
      <c r="K573" s="48">
        <f>IF(G573="Bộ","",J573*I573)</f>
        <v>0</v>
      </c>
      <c r="L573" s="48" t="str">
        <f t="shared" si="66"/>
        <v/>
      </c>
      <c r="M573" s="97"/>
      <c r="N573" s="46"/>
      <c r="O573" s="46"/>
      <c r="P573" s="46"/>
    </row>
    <row r="574" spans="1:16" ht="53.25" customHeight="1">
      <c r="A574" s="54"/>
      <c r="B574" s="54"/>
      <c r="C574" s="54" t="str">
        <f>B571&amp;".3"</f>
        <v>392.BV17.3</v>
      </c>
      <c r="D574" s="74" t="s">
        <v>860</v>
      </c>
      <c r="E574" s="64" t="s">
        <v>548</v>
      </c>
      <c r="F574" s="64"/>
      <c r="G574" s="46" t="s">
        <v>27</v>
      </c>
      <c r="H574" s="46" t="s">
        <v>516</v>
      </c>
      <c r="I574" s="50">
        <v>56</v>
      </c>
      <c r="J574" s="49"/>
      <c r="K574" s="48">
        <f>IF(G574="Bộ","",J574*I574)</f>
        <v>0</v>
      </c>
      <c r="L574" s="48" t="str">
        <f t="shared" si="66"/>
        <v/>
      </c>
      <c r="M574" s="97"/>
      <c r="N574" s="46"/>
      <c r="O574" s="46"/>
      <c r="P574" s="46"/>
    </row>
    <row r="575" spans="1:16" s="57" customFormat="1" ht="53.25" customHeight="1">
      <c r="A575" s="76">
        <f>IF(G575="Bộ",A571+1)</f>
        <v>393</v>
      </c>
      <c r="B575" s="76" t="str">
        <f>IF(A575="","",CONCATENATE(A575,".BV17"))</f>
        <v>393.BV17</v>
      </c>
      <c r="C575" s="76" t="str">
        <f>B575</f>
        <v>393.BV17</v>
      </c>
      <c r="D575" s="170" t="s">
        <v>860</v>
      </c>
      <c r="E575" s="171" t="s">
        <v>870</v>
      </c>
      <c r="F575" s="171"/>
      <c r="G575" s="53" t="s">
        <v>36</v>
      </c>
      <c r="H575" s="53" t="s">
        <v>546</v>
      </c>
      <c r="I575" s="48">
        <v>15</v>
      </c>
      <c r="J575" s="51"/>
      <c r="K575" s="48"/>
      <c r="L575" s="48">
        <f t="shared" si="66"/>
        <v>0</v>
      </c>
      <c r="M575" s="211"/>
      <c r="N575" s="53"/>
      <c r="O575" s="53"/>
      <c r="P575" s="53"/>
    </row>
    <row r="576" spans="1:16" ht="53.25" customHeight="1">
      <c r="A576" s="54"/>
      <c r="B576" s="54"/>
      <c r="C576" s="54" t="str">
        <f>B575&amp;".1"</f>
        <v>393.BV17.1</v>
      </c>
      <c r="D576" s="74" t="s">
        <v>860</v>
      </c>
      <c r="E576" s="64" t="s">
        <v>558</v>
      </c>
      <c r="F576" s="64"/>
      <c r="G576" s="46" t="s">
        <v>27</v>
      </c>
      <c r="H576" s="46" t="s">
        <v>428</v>
      </c>
      <c r="I576" s="50">
        <v>15</v>
      </c>
      <c r="J576" s="49"/>
      <c r="K576" s="48">
        <f>IF(G576="Bộ","",J576*I576)</f>
        <v>0</v>
      </c>
      <c r="L576" s="48" t="str">
        <f t="shared" si="66"/>
        <v/>
      </c>
      <c r="M576" s="152"/>
      <c r="N576" s="46"/>
      <c r="O576" s="53"/>
      <c r="P576" s="53"/>
    </row>
    <row r="577" spans="1:16" ht="53.25" customHeight="1">
      <c r="A577" s="54"/>
      <c r="B577" s="54" t="str">
        <f>IF(A577="","",CONCATENATE(A577,".BV17"))</f>
        <v/>
      </c>
      <c r="C577" s="54" t="str">
        <f>B575&amp;".2"</f>
        <v>393.BV17.2</v>
      </c>
      <c r="D577" s="74" t="s">
        <v>860</v>
      </c>
      <c r="E577" s="64" t="s">
        <v>548</v>
      </c>
      <c r="F577" s="64"/>
      <c r="G577" s="46" t="s">
        <v>27</v>
      </c>
      <c r="H577" s="46" t="s">
        <v>516</v>
      </c>
      <c r="I577" s="50">
        <v>150</v>
      </c>
      <c r="J577" s="49"/>
      <c r="K577" s="48">
        <f>IF(G577="Bộ","",J577*I577)</f>
        <v>0</v>
      </c>
      <c r="L577" s="48" t="str">
        <f t="shared" si="66"/>
        <v/>
      </c>
      <c r="M577" s="152"/>
      <c r="N577" s="46"/>
      <c r="O577" s="53"/>
      <c r="P577" s="53"/>
    </row>
    <row r="578" spans="1:16" s="57" customFormat="1" ht="53.25" customHeight="1">
      <c r="A578" s="76">
        <f>IF(G578="Bộ",A575+1)</f>
        <v>394</v>
      </c>
      <c r="B578" s="76" t="str">
        <f>IF(A578="","",CONCATENATE(A578,".BV17"))</f>
        <v>394.BV17</v>
      </c>
      <c r="C578" s="76" t="str">
        <f>B578</f>
        <v>394.BV17</v>
      </c>
      <c r="D578" s="170" t="s">
        <v>860</v>
      </c>
      <c r="E578" s="171" t="s">
        <v>559</v>
      </c>
      <c r="F578" s="171"/>
      <c r="G578" s="53" t="s">
        <v>36</v>
      </c>
      <c r="H578" s="53" t="s">
        <v>546</v>
      </c>
      <c r="I578" s="48">
        <v>24</v>
      </c>
      <c r="J578" s="51"/>
      <c r="K578" s="48"/>
      <c r="L578" s="48">
        <f t="shared" si="66"/>
        <v>0</v>
      </c>
      <c r="M578" s="211"/>
      <c r="N578" s="53"/>
      <c r="O578" s="53"/>
      <c r="P578" s="53"/>
    </row>
    <row r="579" spans="1:16" ht="53.25" customHeight="1">
      <c r="A579" s="54"/>
      <c r="B579" s="54"/>
      <c r="C579" s="54" t="str">
        <f>B578&amp;".1"</f>
        <v>394.BV17.1</v>
      </c>
      <c r="D579" s="74" t="s">
        <v>860</v>
      </c>
      <c r="E579" s="64" t="s">
        <v>560</v>
      </c>
      <c r="F579" s="64"/>
      <c r="G579" s="46" t="s">
        <v>27</v>
      </c>
      <c r="H579" s="46" t="s">
        <v>188</v>
      </c>
      <c r="I579" s="50">
        <v>24</v>
      </c>
      <c r="J579" s="49"/>
      <c r="K579" s="48">
        <f>IF(G579="Bộ","",J579*I579)</f>
        <v>0</v>
      </c>
      <c r="L579" s="48" t="str">
        <f t="shared" si="66"/>
        <v/>
      </c>
      <c r="M579" s="47"/>
      <c r="N579" s="46"/>
      <c r="O579" s="53"/>
      <c r="P579" s="53"/>
    </row>
    <row r="580" spans="1:16" ht="53.25" customHeight="1">
      <c r="A580" s="54"/>
      <c r="B580" s="54" t="str">
        <f>IF(A580="","",CONCATENATE(A580,".BV17"))</f>
        <v/>
      </c>
      <c r="C580" s="54" t="str">
        <f>B578&amp;".2"</f>
        <v>394.BV17.2</v>
      </c>
      <c r="D580" s="74" t="s">
        <v>860</v>
      </c>
      <c r="E580" s="64" t="s">
        <v>548</v>
      </c>
      <c r="F580" s="64"/>
      <c r="G580" s="46" t="s">
        <v>27</v>
      </c>
      <c r="H580" s="46" t="s">
        <v>516</v>
      </c>
      <c r="I580" s="50">
        <v>240</v>
      </c>
      <c r="J580" s="49"/>
      <c r="K580" s="48">
        <f>IF(G580="Bộ","",J580*I580)</f>
        <v>0</v>
      </c>
      <c r="L580" s="48" t="str">
        <f t="shared" si="66"/>
        <v/>
      </c>
      <c r="M580" s="47"/>
      <c r="N580" s="46"/>
      <c r="O580" s="53"/>
      <c r="P580" s="53"/>
    </row>
    <row r="581" spans="1:16" s="57" customFormat="1" ht="53.25" customHeight="1">
      <c r="A581" s="76">
        <f>IF(G581="Bộ",A578+1)</f>
        <v>395</v>
      </c>
      <c r="B581" s="76" t="str">
        <f>IF(A581="","",CONCATENATE(A581,".BV17"))</f>
        <v>395.BV17</v>
      </c>
      <c r="C581" s="76" t="str">
        <f>B581</f>
        <v>395.BV17</v>
      </c>
      <c r="D581" s="170" t="s">
        <v>860</v>
      </c>
      <c r="E581" s="171" t="s">
        <v>869</v>
      </c>
      <c r="F581" s="171"/>
      <c r="G581" s="53" t="s">
        <v>36</v>
      </c>
      <c r="H581" s="53" t="s">
        <v>546</v>
      </c>
      <c r="I581" s="48">
        <v>5</v>
      </c>
      <c r="J581" s="51"/>
      <c r="K581" s="48"/>
      <c r="L581" s="48">
        <f t="shared" si="66"/>
        <v>0</v>
      </c>
      <c r="M581" s="175"/>
      <c r="N581" s="53"/>
      <c r="O581" s="53"/>
      <c r="P581" s="53"/>
    </row>
    <row r="582" spans="1:16" ht="53.25" customHeight="1">
      <c r="A582" s="54"/>
      <c r="B582" s="54"/>
      <c r="C582" s="54" t="str">
        <f>B581&amp;".1"</f>
        <v>395.BV17.1</v>
      </c>
      <c r="D582" s="74" t="s">
        <v>860</v>
      </c>
      <c r="E582" s="64" t="s">
        <v>561</v>
      </c>
      <c r="F582" s="64"/>
      <c r="G582" s="46" t="s">
        <v>27</v>
      </c>
      <c r="H582" s="46" t="s">
        <v>428</v>
      </c>
      <c r="I582" s="50">
        <v>5</v>
      </c>
      <c r="J582" s="173"/>
      <c r="K582" s="48">
        <f>IF(G582="Bộ","",J582*I582)</f>
        <v>0</v>
      </c>
      <c r="L582" s="48" t="str">
        <f t="shared" si="66"/>
        <v/>
      </c>
      <c r="M582" s="47"/>
      <c r="N582" s="46"/>
      <c r="O582" s="53"/>
      <c r="P582" s="46"/>
    </row>
    <row r="583" spans="1:16" ht="53.25" customHeight="1">
      <c r="A583" s="54"/>
      <c r="B583" s="54" t="str">
        <f>IF(A583="","",CONCATENATE(A583,".BV17"))</f>
        <v/>
      </c>
      <c r="C583" s="54" t="str">
        <f>B581&amp;".2"</f>
        <v>395.BV17.2</v>
      </c>
      <c r="D583" s="74" t="s">
        <v>860</v>
      </c>
      <c r="E583" s="64" t="s">
        <v>548</v>
      </c>
      <c r="F583" s="64"/>
      <c r="G583" s="46" t="s">
        <v>27</v>
      </c>
      <c r="H583" s="46" t="s">
        <v>516</v>
      </c>
      <c r="I583" s="50">
        <v>50</v>
      </c>
      <c r="J583" s="49"/>
      <c r="K583" s="48">
        <f>IF(G583="Bộ","",J583*I583)</f>
        <v>0</v>
      </c>
      <c r="L583" s="48" t="str">
        <f t="shared" si="66"/>
        <v/>
      </c>
      <c r="M583" s="47"/>
      <c r="N583" s="46"/>
      <c r="O583" s="53"/>
      <c r="P583" s="46"/>
    </row>
    <row r="584" spans="1:16" s="57" customFormat="1" ht="53.25" customHeight="1">
      <c r="A584" s="76">
        <f>IF(G584="Bộ",A581+1)</f>
        <v>396</v>
      </c>
      <c r="B584" s="76" t="str">
        <f>IF(A584="","",CONCATENATE(A584,".BV17"))</f>
        <v>396.BV17</v>
      </c>
      <c r="C584" s="76" t="str">
        <f>B584</f>
        <v>396.BV17</v>
      </c>
      <c r="D584" s="170" t="s">
        <v>860</v>
      </c>
      <c r="E584" s="171" t="s">
        <v>563</v>
      </c>
      <c r="F584" s="171"/>
      <c r="G584" s="53" t="s">
        <v>36</v>
      </c>
      <c r="H584" s="53" t="s">
        <v>564</v>
      </c>
      <c r="I584" s="48">
        <v>25</v>
      </c>
      <c r="J584" s="51"/>
      <c r="K584" s="48"/>
      <c r="L584" s="48">
        <f t="shared" si="66"/>
        <v>0</v>
      </c>
      <c r="M584" s="211"/>
      <c r="N584" s="53"/>
      <c r="O584" s="53"/>
      <c r="P584" s="53"/>
    </row>
    <row r="585" spans="1:16" ht="53.25" customHeight="1">
      <c r="A585" s="54"/>
      <c r="B585" s="54"/>
      <c r="C585" s="54" t="str">
        <f>B584&amp;".1"</f>
        <v>396.BV17.1</v>
      </c>
      <c r="D585" s="74" t="s">
        <v>860</v>
      </c>
      <c r="E585" s="64" t="s">
        <v>565</v>
      </c>
      <c r="F585" s="64"/>
      <c r="G585" s="46" t="s">
        <v>27</v>
      </c>
      <c r="H585" s="46" t="s">
        <v>188</v>
      </c>
      <c r="I585" s="50">
        <v>25</v>
      </c>
      <c r="J585" s="49"/>
      <c r="K585" s="48">
        <f t="shared" ref="K585:K592" si="67">IF(G585="Bộ","",J585*I585)</f>
        <v>0</v>
      </c>
      <c r="L585" s="48" t="str">
        <f t="shared" si="66"/>
        <v/>
      </c>
      <c r="M585" s="62"/>
      <c r="N585" s="46"/>
      <c r="O585" s="46"/>
      <c r="P585" s="46"/>
    </row>
    <row r="586" spans="1:16" ht="53.25" customHeight="1">
      <c r="A586" s="54"/>
      <c r="B586" s="54" t="str">
        <f>IF(A586="","",CONCATENATE(A586,".BV17"))</f>
        <v/>
      </c>
      <c r="C586" s="54" t="str">
        <f>B584&amp;".2"</f>
        <v>396.BV17.2</v>
      </c>
      <c r="D586" s="74" t="s">
        <v>860</v>
      </c>
      <c r="E586" s="64" t="s">
        <v>548</v>
      </c>
      <c r="F586" s="64"/>
      <c r="G586" s="46" t="s">
        <v>27</v>
      </c>
      <c r="H586" s="46" t="s">
        <v>516</v>
      </c>
      <c r="I586" s="50">
        <v>150</v>
      </c>
      <c r="J586" s="49"/>
      <c r="K586" s="48">
        <f t="shared" si="67"/>
        <v>0</v>
      </c>
      <c r="L586" s="48" t="str">
        <f t="shared" si="66"/>
        <v/>
      </c>
      <c r="M586" s="62"/>
      <c r="N586" s="46"/>
      <c r="O586" s="46"/>
      <c r="P586" s="46"/>
    </row>
    <row r="587" spans="1:16" s="57" customFormat="1" ht="53.25" customHeight="1">
      <c r="A587" s="76">
        <f>IF(G587="Bộ",A584+1)</f>
        <v>397</v>
      </c>
      <c r="B587" s="76" t="str">
        <f>IF(A587="","",CONCATENATE(A587,".BV17"))</f>
        <v>397.BV17</v>
      </c>
      <c r="C587" s="76" t="str">
        <f>B587</f>
        <v>397.BV17</v>
      </c>
      <c r="D587" s="170" t="s">
        <v>860</v>
      </c>
      <c r="E587" s="171" t="s">
        <v>868</v>
      </c>
      <c r="F587" s="171"/>
      <c r="G587" s="53" t="s">
        <v>36</v>
      </c>
      <c r="H587" s="53" t="s">
        <v>564</v>
      </c>
      <c r="I587" s="48">
        <v>10</v>
      </c>
      <c r="J587" s="51"/>
      <c r="K587" s="48" t="str">
        <f t="shared" si="67"/>
        <v/>
      </c>
      <c r="L587" s="48">
        <f t="shared" si="66"/>
        <v>0</v>
      </c>
      <c r="M587" s="211"/>
      <c r="N587" s="53"/>
      <c r="O587" s="53"/>
      <c r="P587" s="53"/>
    </row>
    <row r="588" spans="1:16" ht="53.25" customHeight="1">
      <c r="A588" s="54"/>
      <c r="B588" s="54"/>
      <c r="C588" s="54" t="str">
        <f>B587&amp;".1"</f>
        <v>397.BV17.1</v>
      </c>
      <c r="D588" s="74" t="s">
        <v>860</v>
      </c>
      <c r="E588" s="64" t="s">
        <v>867</v>
      </c>
      <c r="F588" s="64"/>
      <c r="G588" s="46" t="s">
        <v>27</v>
      </c>
      <c r="H588" s="46" t="s">
        <v>188</v>
      </c>
      <c r="I588" s="50">
        <v>10</v>
      </c>
      <c r="J588" s="50"/>
      <c r="K588" s="48">
        <f t="shared" si="67"/>
        <v>0</v>
      </c>
      <c r="L588" s="48" t="str">
        <f t="shared" si="66"/>
        <v/>
      </c>
      <c r="M588" s="47"/>
      <c r="N588" s="46"/>
      <c r="O588" s="46"/>
      <c r="P588" s="46"/>
    </row>
    <row r="589" spans="1:16" ht="53.25" customHeight="1">
      <c r="A589" s="54"/>
      <c r="B589" s="54" t="str">
        <f>IF(A589="","",CONCATENATE(A589,".BV17"))</f>
        <v/>
      </c>
      <c r="C589" s="54" t="str">
        <f>B587&amp;".2"</f>
        <v>397.BV17.2</v>
      </c>
      <c r="D589" s="74" t="s">
        <v>860</v>
      </c>
      <c r="E589" s="64" t="s">
        <v>864</v>
      </c>
      <c r="F589" s="64"/>
      <c r="G589" s="46" t="s">
        <v>27</v>
      </c>
      <c r="H589" s="46" t="s">
        <v>516</v>
      </c>
      <c r="I589" s="50">
        <v>60</v>
      </c>
      <c r="J589" s="50"/>
      <c r="K589" s="48">
        <f t="shared" si="67"/>
        <v>0</v>
      </c>
      <c r="L589" s="48" t="str">
        <f t="shared" si="66"/>
        <v/>
      </c>
      <c r="M589" s="47"/>
      <c r="N589" s="46"/>
      <c r="O589" s="46"/>
      <c r="P589" s="46"/>
    </row>
    <row r="590" spans="1:16" s="57" customFormat="1" ht="53.25" customHeight="1">
      <c r="A590" s="76">
        <f>IF(G590="Bộ",A587+1)</f>
        <v>398</v>
      </c>
      <c r="B590" s="76" t="str">
        <f>IF(A590="","",CONCATENATE(A590,".BV17"))</f>
        <v>398.BV17</v>
      </c>
      <c r="C590" s="76" t="str">
        <f>B590</f>
        <v>398.BV17</v>
      </c>
      <c r="D590" s="170" t="s">
        <v>860</v>
      </c>
      <c r="E590" s="171" t="s">
        <v>566</v>
      </c>
      <c r="F590" s="171"/>
      <c r="G590" s="53" t="s">
        <v>36</v>
      </c>
      <c r="H590" s="53" t="s">
        <v>567</v>
      </c>
      <c r="I590" s="48">
        <v>30</v>
      </c>
      <c r="J590" s="51"/>
      <c r="K590" s="48" t="str">
        <f t="shared" si="67"/>
        <v/>
      </c>
      <c r="L590" s="48">
        <f t="shared" si="66"/>
        <v>0</v>
      </c>
      <c r="M590" s="211"/>
      <c r="N590" s="53"/>
      <c r="O590" s="53"/>
      <c r="P590" s="53"/>
    </row>
    <row r="591" spans="1:16" ht="53.25" customHeight="1">
      <c r="A591" s="54"/>
      <c r="B591" s="54"/>
      <c r="C591" s="54" t="str">
        <f>B590&amp;".1"</f>
        <v>398.BV17.1</v>
      </c>
      <c r="D591" s="74" t="s">
        <v>860</v>
      </c>
      <c r="E591" s="64" t="s">
        <v>568</v>
      </c>
      <c r="F591" s="64"/>
      <c r="G591" s="46" t="s">
        <v>27</v>
      </c>
      <c r="H591" s="46" t="s">
        <v>188</v>
      </c>
      <c r="I591" s="50">
        <v>30</v>
      </c>
      <c r="J591" s="174"/>
      <c r="K591" s="48">
        <f t="shared" si="67"/>
        <v>0</v>
      </c>
      <c r="L591" s="48" t="str">
        <f t="shared" si="66"/>
        <v/>
      </c>
      <c r="M591" s="175"/>
      <c r="N591" s="46"/>
      <c r="O591" s="46"/>
      <c r="P591" s="46"/>
    </row>
    <row r="592" spans="1:16" ht="53.25" customHeight="1">
      <c r="A592" s="54"/>
      <c r="B592" s="54" t="str">
        <f>IF(A592="","",CONCATENATE(A592,".BV17"))</f>
        <v/>
      </c>
      <c r="C592" s="54" t="str">
        <f>B590&amp;".2"</f>
        <v>398.BV17.2</v>
      </c>
      <c r="D592" s="74" t="s">
        <v>860</v>
      </c>
      <c r="E592" s="64" t="s">
        <v>548</v>
      </c>
      <c r="F592" s="64"/>
      <c r="G592" s="46" t="s">
        <v>27</v>
      </c>
      <c r="H592" s="46" t="s">
        <v>516</v>
      </c>
      <c r="I592" s="50">
        <v>210</v>
      </c>
      <c r="J592" s="49"/>
      <c r="K592" s="48">
        <f t="shared" si="67"/>
        <v>0</v>
      </c>
      <c r="L592" s="48" t="str">
        <f t="shared" si="66"/>
        <v/>
      </c>
      <c r="M592" s="175"/>
      <c r="N592" s="46"/>
      <c r="O592" s="46"/>
      <c r="P592" s="46"/>
    </row>
    <row r="593" spans="1:16" s="57" customFormat="1" ht="53.25" customHeight="1">
      <c r="A593" s="76">
        <f>IF(G593="Bộ",A590+1)</f>
        <v>399</v>
      </c>
      <c r="B593" s="76" t="str">
        <f>IF(A593="","",CONCATENATE(A593,".BV17"))</f>
        <v>399.BV17</v>
      </c>
      <c r="C593" s="76" t="str">
        <f>B593</f>
        <v>399.BV17</v>
      </c>
      <c r="D593" s="170" t="s">
        <v>860</v>
      </c>
      <c r="E593" s="171" t="s">
        <v>866</v>
      </c>
      <c r="F593" s="171"/>
      <c r="G593" s="53" t="s">
        <v>36</v>
      </c>
      <c r="H593" s="53" t="s">
        <v>567</v>
      </c>
      <c r="I593" s="48">
        <v>10</v>
      </c>
      <c r="J593" s="51"/>
      <c r="K593" s="48"/>
      <c r="L593" s="48">
        <f t="shared" si="66"/>
        <v>0</v>
      </c>
      <c r="M593" s="211"/>
      <c r="N593" s="53"/>
      <c r="O593" s="53"/>
      <c r="P593" s="53"/>
    </row>
    <row r="594" spans="1:16" ht="53.25" customHeight="1">
      <c r="A594" s="54"/>
      <c r="B594" s="54"/>
      <c r="C594" s="54" t="str">
        <f>B593&amp;".1"</f>
        <v>399.BV17.1</v>
      </c>
      <c r="D594" s="74" t="s">
        <v>860</v>
      </c>
      <c r="E594" s="64" t="s">
        <v>865</v>
      </c>
      <c r="F594" s="64"/>
      <c r="G594" s="46" t="s">
        <v>27</v>
      </c>
      <c r="H594" s="46" t="s">
        <v>188</v>
      </c>
      <c r="I594" s="50">
        <v>10</v>
      </c>
      <c r="J594" s="50"/>
      <c r="K594" s="48">
        <f>IF(G594="Bộ","",J594*I594)</f>
        <v>0</v>
      </c>
      <c r="L594" s="48" t="str">
        <f t="shared" si="66"/>
        <v/>
      </c>
      <c r="M594" s="47"/>
      <c r="N594" s="46"/>
      <c r="O594" s="46"/>
      <c r="P594" s="46"/>
    </row>
    <row r="595" spans="1:16" ht="53.25" customHeight="1">
      <c r="A595" s="54"/>
      <c r="B595" s="54" t="str">
        <f>IF(A595="","",CONCATENATE(A595,".BV17"))</f>
        <v/>
      </c>
      <c r="C595" s="54" t="str">
        <f>B593&amp;".2"</f>
        <v>399.BV17.2</v>
      </c>
      <c r="D595" s="74" t="s">
        <v>860</v>
      </c>
      <c r="E595" s="64" t="s">
        <v>864</v>
      </c>
      <c r="F595" s="64"/>
      <c r="G595" s="46" t="s">
        <v>27</v>
      </c>
      <c r="H595" s="46" t="s">
        <v>516</v>
      </c>
      <c r="I595" s="50">
        <v>70</v>
      </c>
      <c r="J595" s="50"/>
      <c r="K595" s="48">
        <f>IF(G595="Bộ","",J595*I595)</f>
        <v>0</v>
      </c>
      <c r="L595" s="48" t="str">
        <f t="shared" si="66"/>
        <v/>
      </c>
      <c r="M595" s="47"/>
      <c r="N595" s="46"/>
      <c r="O595" s="46"/>
      <c r="P595" s="46"/>
    </row>
    <row r="596" spans="1:16" s="57" customFormat="1" ht="53.25" customHeight="1">
      <c r="A596" s="76">
        <f>IF(G596="Bộ",A593+1)</f>
        <v>400</v>
      </c>
      <c r="B596" s="76" t="str">
        <f>IF(A596="","",CONCATENATE(A596,".BV17"))</f>
        <v>400.BV17</v>
      </c>
      <c r="C596" s="76" t="str">
        <f>B596</f>
        <v>400.BV17</v>
      </c>
      <c r="D596" s="170" t="s">
        <v>860</v>
      </c>
      <c r="E596" s="171" t="s">
        <v>569</v>
      </c>
      <c r="F596" s="171"/>
      <c r="G596" s="53" t="s">
        <v>36</v>
      </c>
      <c r="H596" s="53" t="s">
        <v>562</v>
      </c>
      <c r="I596" s="48">
        <v>20</v>
      </c>
      <c r="J596" s="186"/>
      <c r="K596" s="48"/>
      <c r="L596" s="48">
        <f t="shared" si="66"/>
        <v>0</v>
      </c>
      <c r="M596" s="211"/>
      <c r="N596" s="176"/>
      <c r="O596" s="53"/>
      <c r="P596" s="53"/>
    </row>
    <row r="597" spans="1:16" ht="53.25" customHeight="1">
      <c r="A597" s="54"/>
      <c r="B597" s="54"/>
      <c r="C597" s="54" t="str">
        <f>B596&amp;".1"</f>
        <v>400.BV17.1</v>
      </c>
      <c r="D597" s="74" t="s">
        <v>860</v>
      </c>
      <c r="E597" s="148" t="s">
        <v>570</v>
      </c>
      <c r="F597" s="148"/>
      <c r="G597" s="46" t="s">
        <v>27</v>
      </c>
      <c r="H597" s="46" t="s">
        <v>118</v>
      </c>
      <c r="I597" s="50">
        <v>20</v>
      </c>
      <c r="J597" s="49"/>
      <c r="K597" s="48">
        <f>IF(G597="Bộ","",J597*I597)</f>
        <v>0</v>
      </c>
      <c r="L597" s="48" t="str">
        <f t="shared" si="66"/>
        <v/>
      </c>
      <c r="M597" s="62"/>
      <c r="N597" s="61"/>
      <c r="O597" s="54"/>
      <c r="P597" s="105"/>
    </row>
    <row r="598" spans="1:16" ht="53.25" customHeight="1">
      <c r="A598" s="54"/>
      <c r="B598" s="54" t="str">
        <f>IF(A598="","",CONCATENATE(A598,".BV17"))</f>
        <v/>
      </c>
      <c r="C598" s="54" t="str">
        <f>B596&amp;".2"</f>
        <v>400.BV17.2</v>
      </c>
      <c r="D598" s="74" t="s">
        <v>860</v>
      </c>
      <c r="E598" s="64" t="s">
        <v>863</v>
      </c>
      <c r="F598" s="64"/>
      <c r="G598" s="46" t="s">
        <v>27</v>
      </c>
      <c r="H598" s="46" t="s">
        <v>516</v>
      </c>
      <c r="I598" s="50">
        <v>160</v>
      </c>
      <c r="J598" s="49"/>
      <c r="K598" s="48">
        <f>IF(G598="Bộ","",J598*I598)</f>
        <v>0</v>
      </c>
      <c r="L598" s="48" t="str">
        <f t="shared" si="66"/>
        <v/>
      </c>
      <c r="M598" s="62"/>
      <c r="N598" s="61"/>
      <c r="O598" s="54"/>
      <c r="P598" s="105"/>
    </row>
    <row r="599" spans="1:16" s="57" customFormat="1" ht="53.25" customHeight="1">
      <c r="A599" s="76">
        <f>IF(G599="Bộ",A596+1)</f>
        <v>401</v>
      </c>
      <c r="B599" s="76" t="str">
        <f>IF(A599="","",CONCATENATE(A599,".BV17"))</f>
        <v>401.BV17</v>
      </c>
      <c r="C599" s="76" t="str">
        <f>B599</f>
        <v>401.BV17</v>
      </c>
      <c r="D599" s="170" t="s">
        <v>860</v>
      </c>
      <c r="E599" s="171" t="s">
        <v>571</v>
      </c>
      <c r="F599" s="171"/>
      <c r="G599" s="53" t="s">
        <v>36</v>
      </c>
      <c r="H599" s="53" t="s">
        <v>562</v>
      </c>
      <c r="I599" s="48">
        <v>20</v>
      </c>
      <c r="J599" s="186"/>
      <c r="K599" s="48"/>
      <c r="L599" s="48">
        <f t="shared" si="66"/>
        <v>0</v>
      </c>
      <c r="M599" s="211"/>
      <c r="N599" s="53"/>
      <c r="O599" s="53"/>
      <c r="P599" s="53"/>
    </row>
    <row r="600" spans="1:16" ht="53.25" customHeight="1">
      <c r="A600" s="54"/>
      <c r="B600" s="54"/>
      <c r="C600" s="54" t="str">
        <f>B599&amp;".1"</f>
        <v>401.BV17.1</v>
      </c>
      <c r="D600" s="74" t="s">
        <v>860</v>
      </c>
      <c r="E600" s="148" t="s">
        <v>572</v>
      </c>
      <c r="F600" s="148"/>
      <c r="G600" s="46" t="s">
        <v>27</v>
      </c>
      <c r="H600" s="46" t="s">
        <v>118</v>
      </c>
      <c r="I600" s="50">
        <v>20</v>
      </c>
      <c r="J600" s="49"/>
      <c r="K600" s="48">
        <f>IF(G600="Bộ","",J600*I600)</f>
        <v>0</v>
      </c>
      <c r="L600" s="48" t="str">
        <f t="shared" si="66"/>
        <v/>
      </c>
      <c r="M600" s="97"/>
      <c r="N600" s="46"/>
      <c r="O600" s="46"/>
      <c r="P600" s="46"/>
    </row>
    <row r="601" spans="1:16" ht="53.25" customHeight="1">
      <c r="A601" s="54"/>
      <c r="B601" s="54" t="str">
        <f>IF(A601="","",CONCATENATE(A601,".BV17"))</f>
        <v/>
      </c>
      <c r="C601" s="54" t="str">
        <f>B599&amp;".2"</f>
        <v>401.BV17.2</v>
      </c>
      <c r="D601" s="74" t="s">
        <v>860</v>
      </c>
      <c r="E601" s="64" t="s">
        <v>862</v>
      </c>
      <c r="F601" s="64"/>
      <c r="G601" s="46" t="s">
        <v>27</v>
      </c>
      <c r="H601" s="46" t="s">
        <v>516</v>
      </c>
      <c r="I601" s="50">
        <v>160</v>
      </c>
      <c r="J601" s="49"/>
      <c r="K601" s="48">
        <f>IF(G601="Bộ","",J601*I601)</f>
        <v>0</v>
      </c>
      <c r="L601" s="48" t="str">
        <f t="shared" si="66"/>
        <v/>
      </c>
      <c r="M601" s="97"/>
      <c r="N601" s="46"/>
      <c r="O601" s="46"/>
      <c r="P601" s="46"/>
    </row>
    <row r="602" spans="1:16" s="57" customFormat="1" ht="33">
      <c r="A602" s="54" t="str">
        <f>IF(I602="","",COUNTA($I$14:I602))</f>
        <v/>
      </c>
      <c r="B602" s="54" t="str">
        <f>IF(A602="","",CONCATENATE(A602,".BV17"))</f>
        <v/>
      </c>
      <c r="C602" s="54"/>
      <c r="D602" s="54"/>
      <c r="E602" s="63" t="s">
        <v>573</v>
      </c>
      <c r="F602" s="63"/>
      <c r="G602" s="53"/>
      <c r="H602" s="53"/>
      <c r="I602" s="50"/>
      <c r="J602" s="49"/>
      <c r="K602" s="48"/>
      <c r="L602" s="48"/>
      <c r="M602" s="59"/>
      <c r="N602" s="46" t="s">
        <v>763</v>
      </c>
      <c r="O602" s="46"/>
      <c r="P602" s="46"/>
    </row>
    <row r="603" spans="1:16" s="57" customFormat="1" ht="53.25" customHeight="1">
      <c r="A603" s="76">
        <f>IF(G603="Bộ",A599+1)</f>
        <v>402</v>
      </c>
      <c r="B603" s="76" t="str">
        <f>IF(A603="","",CONCATENATE(A603,".BV17"))</f>
        <v>402.BV17</v>
      </c>
      <c r="C603" s="76" t="str">
        <f>B603</f>
        <v>402.BV17</v>
      </c>
      <c r="D603" s="170" t="s">
        <v>860</v>
      </c>
      <c r="E603" s="171" t="s">
        <v>574</v>
      </c>
      <c r="F603" s="171"/>
      <c r="G603" s="53" t="s">
        <v>36</v>
      </c>
      <c r="H603" s="53" t="s">
        <v>575</v>
      </c>
      <c r="I603" s="48">
        <v>10</v>
      </c>
      <c r="J603" s="186"/>
      <c r="K603" s="48" t="str">
        <f>IF(G603="Bộ","",J603*I603)</f>
        <v/>
      </c>
      <c r="L603" s="48">
        <f t="shared" ref="L603:L623" si="68">IF(G603="Bộ",I603*J603,"")</f>
        <v>0</v>
      </c>
      <c r="M603" s="211"/>
      <c r="N603" s="53"/>
      <c r="O603" s="53"/>
      <c r="P603" s="53"/>
    </row>
    <row r="604" spans="1:16" ht="53.25" customHeight="1">
      <c r="A604" s="54"/>
      <c r="B604" s="54"/>
      <c r="C604" s="54" t="str">
        <f>B603&amp;".1"</f>
        <v>402.BV17.1</v>
      </c>
      <c r="D604" s="74" t="s">
        <v>860</v>
      </c>
      <c r="E604" s="64" t="s">
        <v>576</v>
      </c>
      <c r="F604" s="64"/>
      <c r="G604" s="46" t="s">
        <v>27</v>
      </c>
      <c r="H604" s="46" t="s">
        <v>428</v>
      </c>
      <c r="I604" s="50">
        <v>10</v>
      </c>
      <c r="J604" s="50"/>
      <c r="K604" s="48">
        <f>IF(G604="Bộ","",J604*I604)</f>
        <v>0</v>
      </c>
      <c r="L604" s="48" t="str">
        <f t="shared" si="68"/>
        <v/>
      </c>
      <c r="M604" s="47"/>
      <c r="N604" s="46"/>
      <c r="O604" s="46"/>
      <c r="P604" s="46"/>
    </row>
    <row r="605" spans="1:16" ht="53.25" customHeight="1">
      <c r="A605" s="54"/>
      <c r="B605" s="54" t="str">
        <f>IF(A605="","",CONCATENATE(A605,".BV17"))</f>
        <v/>
      </c>
      <c r="C605" s="54" t="str">
        <f>B603&amp;".2"</f>
        <v>402.BV17.2</v>
      </c>
      <c r="D605" s="74" t="s">
        <v>860</v>
      </c>
      <c r="E605" s="64" t="s">
        <v>577</v>
      </c>
      <c r="F605" s="64"/>
      <c r="G605" s="46" t="s">
        <v>27</v>
      </c>
      <c r="H605" s="46" t="s">
        <v>516</v>
      </c>
      <c r="I605" s="50">
        <v>100</v>
      </c>
      <c r="J605" s="49"/>
      <c r="K605" s="48">
        <f>IF(G605="Bộ","",J605*I605)</f>
        <v>0</v>
      </c>
      <c r="L605" s="48" t="str">
        <f t="shared" si="68"/>
        <v/>
      </c>
      <c r="M605" s="47"/>
      <c r="N605" s="46"/>
      <c r="O605" s="46"/>
      <c r="P605" s="46"/>
    </row>
    <row r="606" spans="1:16" s="57" customFormat="1" ht="53.25" customHeight="1">
      <c r="A606" s="76">
        <f>IF(G606="Bộ",A603+1)</f>
        <v>403</v>
      </c>
      <c r="B606" s="76" t="str">
        <f>IF(A606="","",CONCATENATE(A606,".BV17"))</f>
        <v>403.BV17</v>
      </c>
      <c r="C606" s="76" t="str">
        <f>B606</f>
        <v>403.BV17</v>
      </c>
      <c r="D606" s="170" t="s">
        <v>860</v>
      </c>
      <c r="E606" s="171" t="s">
        <v>578</v>
      </c>
      <c r="F606" s="171"/>
      <c r="G606" s="53" t="s">
        <v>36</v>
      </c>
      <c r="H606" s="53" t="s">
        <v>575</v>
      </c>
      <c r="I606" s="48">
        <v>10</v>
      </c>
      <c r="J606" s="186"/>
      <c r="K606" s="48"/>
      <c r="L606" s="48">
        <f t="shared" si="68"/>
        <v>0</v>
      </c>
      <c r="M606" s="211"/>
      <c r="N606" s="53"/>
      <c r="O606" s="53"/>
      <c r="P606" s="53"/>
    </row>
    <row r="607" spans="1:16" ht="53.25" customHeight="1">
      <c r="A607" s="54"/>
      <c r="B607" s="54"/>
      <c r="C607" s="54" t="str">
        <f>B606&amp;".1"</f>
        <v>403.BV17.1</v>
      </c>
      <c r="D607" s="74" t="s">
        <v>860</v>
      </c>
      <c r="E607" s="64" t="s">
        <v>579</v>
      </c>
      <c r="F607" s="64"/>
      <c r="G607" s="46" t="s">
        <v>27</v>
      </c>
      <c r="H607" s="46" t="s">
        <v>188</v>
      </c>
      <c r="I607" s="50">
        <v>10</v>
      </c>
      <c r="J607" s="50"/>
      <c r="K607" s="48">
        <f>IF(G607="Bộ","",J607*I607)</f>
        <v>0</v>
      </c>
      <c r="L607" s="48" t="str">
        <f t="shared" si="68"/>
        <v/>
      </c>
      <c r="M607" s="47"/>
      <c r="N607" s="46"/>
      <c r="O607" s="46"/>
      <c r="P607" s="46"/>
    </row>
    <row r="608" spans="1:16" ht="53.25" customHeight="1">
      <c r="A608" s="54"/>
      <c r="B608" s="54" t="str">
        <f>IF(A608="","",CONCATENATE(A608,".BV17"))</f>
        <v/>
      </c>
      <c r="C608" s="54" t="str">
        <f>B606&amp;".2"</f>
        <v>403.BV17.2</v>
      </c>
      <c r="D608" s="74" t="s">
        <v>860</v>
      </c>
      <c r="E608" s="64" t="s">
        <v>577</v>
      </c>
      <c r="F608" s="64"/>
      <c r="G608" s="46" t="s">
        <v>27</v>
      </c>
      <c r="H608" s="46" t="s">
        <v>516</v>
      </c>
      <c r="I608" s="50">
        <v>100</v>
      </c>
      <c r="J608" s="49"/>
      <c r="K608" s="48">
        <f>IF(G608="Bộ","",J608*I608)</f>
        <v>0</v>
      </c>
      <c r="L608" s="48" t="str">
        <f t="shared" si="68"/>
        <v/>
      </c>
      <c r="M608" s="47"/>
      <c r="N608" s="46"/>
      <c r="O608" s="46"/>
      <c r="P608" s="46"/>
    </row>
    <row r="609" spans="1:16" s="57" customFormat="1" ht="53.25" customHeight="1">
      <c r="A609" s="76">
        <f>IF(G609="Bộ",A606+1)</f>
        <v>404</v>
      </c>
      <c r="B609" s="76" t="str">
        <f>IF(A609="","",CONCATENATE(A609,".BV17"))</f>
        <v>404.BV17</v>
      </c>
      <c r="C609" s="76" t="str">
        <f>B609</f>
        <v>404.BV17</v>
      </c>
      <c r="D609" s="170" t="s">
        <v>860</v>
      </c>
      <c r="E609" s="171" t="s">
        <v>580</v>
      </c>
      <c r="F609" s="171"/>
      <c r="G609" s="53" t="s">
        <v>36</v>
      </c>
      <c r="H609" s="53" t="s">
        <v>575</v>
      </c>
      <c r="I609" s="48">
        <v>5</v>
      </c>
      <c r="J609" s="186"/>
      <c r="K609" s="48"/>
      <c r="L609" s="48">
        <f t="shared" si="68"/>
        <v>0</v>
      </c>
      <c r="M609" s="211"/>
      <c r="N609" s="53"/>
      <c r="O609" s="53"/>
      <c r="P609" s="53"/>
    </row>
    <row r="610" spans="1:16" ht="53.25" customHeight="1">
      <c r="A610" s="54"/>
      <c r="B610" s="54"/>
      <c r="C610" s="54" t="str">
        <f>B609&amp;".1"</f>
        <v>404.BV17.1</v>
      </c>
      <c r="D610" s="74" t="s">
        <v>860</v>
      </c>
      <c r="E610" s="177" t="s">
        <v>581</v>
      </c>
      <c r="F610" s="177"/>
      <c r="G610" s="46" t="s">
        <v>27</v>
      </c>
      <c r="H610" s="46" t="s">
        <v>428</v>
      </c>
      <c r="I610" s="50">
        <v>5</v>
      </c>
      <c r="J610" s="174"/>
      <c r="K610" s="48">
        <f>IF(G610="Bộ","",J610*I610)</f>
        <v>0</v>
      </c>
      <c r="L610" s="48" t="str">
        <f t="shared" si="68"/>
        <v/>
      </c>
      <c r="M610" s="47"/>
      <c r="N610" s="46"/>
      <c r="O610" s="46"/>
      <c r="P610" s="46"/>
    </row>
    <row r="611" spans="1:16" ht="53.25" customHeight="1">
      <c r="A611" s="54"/>
      <c r="B611" s="54" t="str">
        <f>IF(A611="","",CONCATENATE(A611,".BV17"))</f>
        <v/>
      </c>
      <c r="C611" s="54" t="str">
        <f>B609&amp;".2"</f>
        <v>404.BV17.2</v>
      </c>
      <c r="D611" s="74" t="s">
        <v>860</v>
      </c>
      <c r="E611" s="64" t="s">
        <v>577</v>
      </c>
      <c r="F611" s="64"/>
      <c r="G611" s="46" t="s">
        <v>27</v>
      </c>
      <c r="H611" s="46" t="s">
        <v>516</v>
      </c>
      <c r="I611" s="50">
        <v>50</v>
      </c>
      <c r="J611" s="49"/>
      <c r="K611" s="48">
        <f>IF(G611="Bộ","",J611*I611)</f>
        <v>0</v>
      </c>
      <c r="L611" s="48" t="str">
        <f t="shared" si="68"/>
        <v/>
      </c>
      <c r="M611" s="47"/>
      <c r="N611" s="46"/>
      <c r="O611" s="46"/>
      <c r="P611" s="46"/>
    </row>
    <row r="612" spans="1:16" s="57" customFormat="1" ht="53.25" customHeight="1">
      <c r="A612" s="76">
        <f>IF(G612="Bộ",A609+1)</f>
        <v>405</v>
      </c>
      <c r="B612" s="76" t="str">
        <f>IF(A612="","",CONCATENATE(A612,".BV17"))</f>
        <v>405.BV17</v>
      </c>
      <c r="C612" s="76" t="str">
        <f>B612</f>
        <v>405.BV17</v>
      </c>
      <c r="D612" s="170" t="s">
        <v>860</v>
      </c>
      <c r="E612" s="171" t="s">
        <v>582</v>
      </c>
      <c r="F612" s="171"/>
      <c r="G612" s="53" t="s">
        <v>36</v>
      </c>
      <c r="H612" s="53" t="s">
        <v>575</v>
      </c>
      <c r="I612" s="48">
        <v>30</v>
      </c>
      <c r="J612" s="186"/>
      <c r="K612" s="48"/>
      <c r="L612" s="48">
        <f t="shared" si="68"/>
        <v>0</v>
      </c>
      <c r="M612" s="211"/>
      <c r="N612" s="53"/>
      <c r="O612" s="53"/>
      <c r="P612" s="53"/>
    </row>
    <row r="613" spans="1:16" ht="53.25" customHeight="1">
      <c r="A613" s="54"/>
      <c r="B613" s="54"/>
      <c r="C613" s="54" t="str">
        <f>B612&amp;".1"</f>
        <v>405.BV17.1</v>
      </c>
      <c r="D613" s="74" t="s">
        <v>860</v>
      </c>
      <c r="E613" s="64" t="s">
        <v>583</v>
      </c>
      <c r="F613" s="64"/>
      <c r="G613" s="46" t="s">
        <v>27</v>
      </c>
      <c r="H613" s="46" t="s">
        <v>188</v>
      </c>
      <c r="I613" s="50">
        <v>30</v>
      </c>
      <c r="J613" s="50"/>
      <c r="K613" s="48">
        <f>IF(G613="Bộ","",J613*I613)</f>
        <v>0</v>
      </c>
      <c r="L613" s="48" t="str">
        <f t="shared" si="68"/>
        <v/>
      </c>
      <c r="M613" s="47"/>
      <c r="N613" s="46"/>
      <c r="O613" s="46"/>
      <c r="P613" s="46"/>
    </row>
    <row r="614" spans="1:16" ht="53.25" customHeight="1">
      <c r="A614" s="54"/>
      <c r="B614" s="54" t="str">
        <f>IF(A614="","",CONCATENATE(A614,".BV17"))</f>
        <v/>
      </c>
      <c r="C614" s="54" t="str">
        <f>B612&amp;".2"</f>
        <v>405.BV17.2</v>
      </c>
      <c r="D614" s="74" t="s">
        <v>860</v>
      </c>
      <c r="E614" s="64" t="s">
        <v>577</v>
      </c>
      <c r="F614" s="64"/>
      <c r="G614" s="46" t="s">
        <v>27</v>
      </c>
      <c r="H614" s="46" t="s">
        <v>516</v>
      </c>
      <c r="I614" s="50">
        <v>300</v>
      </c>
      <c r="J614" s="49"/>
      <c r="K614" s="48">
        <f>IF(G614="Bộ","",J614*I614)</f>
        <v>0</v>
      </c>
      <c r="L614" s="48" t="str">
        <f t="shared" si="68"/>
        <v/>
      </c>
      <c r="M614" s="47"/>
      <c r="N614" s="46"/>
      <c r="O614" s="46"/>
      <c r="P614" s="46"/>
    </row>
    <row r="615" spans="1:16" s="57" customFormat="1" ht="53.25" customHeight="1">
      <c r="A615" s="76">
        <f>IF(G615="Bộ",A612+1)</f>
        <v>406</v>
      </c>
      <c r="B615" s="76" t="str">
        <f>IF(A615="","",CONCATENATE(A615,".BV17"))</f>
        <v>406.BV17</v>
      </c>
      <c r="C615" s="76" t="str">
        <f>B615</f>
        <v>406.BV17</v>
      </c>
      <c r="D615" s="170" t="s">
        <v>860</v>
      </c>
      <c r="E615" s="171" t="s">
        <v>584</v>
      </c>
      <c r="F615" s="171"/>
      <c r="G615" s="53" t="s">
        <v>36</v>
      </c>
      <c r="H615" s="53" t="s">
        <v>575</v>
      </c>
      <c r="I615" s="48">
        <v>50</v>
      </c>
      <c r="J615" s="186"/>
      <c r="K615" s="48"/>
      <c r="L615" s="48">
        <f t="shared" si="68"/>
        <v>0</v>
      </c>
      <c r="M615" s="211"/>
      <c r="N615" s="53"/>
      <c r="O615" s="53"/>
      <c r="P615" s="53"/>
    </row>
    <row r="616" spans="1:16" ht="53.25" customHeight="1">
      <c r="A616" s="54"/>
      <c r="B616" s="54"/>
      <c r="C616" s="54" t="str">
        <f>B615&amp;".1"</f>
        <v>406.BV17.1</v>
      </c>
      <c r="D616" s="74" t="s">
        <v>860</v>
      </c>
      <c r="E616" s="148" t="s">
        <v>585</v>
      </c>
      <c r="F616" s="148"/>
      <c r="G616" s="46" t="s">
        <v>27</v>
      </c>
      <c r="H616" s="46" t="s">
        <v>188</v>
      </c>
      <c r="I616" s="50">
        <v>50</v>
      </c>
      <c r="J616" s="50"/>
      <c r="K616" s="48">
        <f>IF(G616="Bộ","",J616*I616)</f>
        <v>0</v>
      </c>
      <c r="L616" s="48" t="str">
        <f t="shared" si="68"/>
        <v/>
      </c>
      <c r="M616" s="47"/>
      <c r="N616" s="46"/>
      <c r="O616" s="46"/>
      <c r="P616" s="46"/>
    </row>
    <row r="617" spans="1:16" ht="53.25" customHeight="1">
      <c r="A617" s="54"/>
      <c r="B617" s="54" t="str">
        <f>IF(A617="","",CONCATENATE(A617,".BV17"))</f>
        <v/>
      </c>
      <c r="C617" s="54" t="str">
        <f>B615&amp;".2"</f>
        <v>406.BV17.2</v>
      </c>
      <c r="D617" s="74" t="s">
        <v>860</v>
      </c>
      <c r="E617" s="64" t="s">
        <v>577</v>
      </c>
      <c r="F617" s="64"/>
      <c r="G617" s="46" t="s">
        <v>27</v>
      </c>
      <c r="H617" s="46" t="s">
        <v>516</v>
      </c>
      <c r="I617" s="50">
        <v>500</v>
      </c>
      <c r="J617" s="49"/>
      <c r="K617" s="48">
        <f>IF(G617="Bộ","",J617*I617)</f>
        <v>0</v>
      </c>
      <c r="L617" s="48" t="str">
        <f t="shared" si="68"/>
        <v/>
      </c>
      <c r="M617" s="47"/>
      <c r="N617" s="46"/>
      <c r="O617" s="46"/>
      <c r="P617" s="46"/>
    </row>
    <row r="618" spans="1:16" s="57" customFormat="1" ht="53.25" customHeight="1">
      <c r="A618" s="76">
        <f>IF(G618="Bộ",A615+1)</f>
        <v>407</v>
      </c>
      <c r="B618" s="76" t="str">
        <f>IF(A618="","",CONCATENATE(A618,".BV17"))</f>
        <v>407.BV17</v>
      </c>
      <c r="C618" s="76" t="str">
        <f>B618</f>
        <v>407.BV17</v>
      </c>
      <c r="D618" s="170" t="s">
        <v>860</v>
      </c>
      <c r="E618" s="171" t="s">
        <v>1166</v>
      </c>
      <c r="F618" s="171"/>
      <c r="G618" s="53" t="s">
        <v>36</v>
      </c>
      <c r="H618" s="53" t="s">
        <v>586</v>
      </c>
      <c r="I618" s="48">
        <v>40</v>
      </c>
      <c r="J618" s="186"/>
      <c r="K618" s="48"/>
      <c r="L618" s="48">
        <f t="shared" si="68"/>
        <v>0</v>
      </c>
      <c r="M618" s="211"/>
      <c r="N618" s="53"/>
      <c r="O618" s="53"/>
      <c r="P618" s="53"/>
    </row>
    <row r="619" spans="1:16" ht="53.25" customHeight="1">
      <c r="A619" s="54"/>
      <c r="B619" s="54"/>
      <c r="C619" s="54" t="str">
        <f>B618&amp;".1"</f>
        <v>407.BV17.1</v>
      </c>
      <c r="D619" s="74" t="s">
        <v>860</v>
      </c>
      <c r="E619" s="64" t="s">
        <v>1167</v>
      </c>
      <c r="F619" s="64"/>
      <c r="G619" s="46" t="s">
        <v>27</v>
      </c>
      <c r="H619" s="46" t="s">
        <v>428</v>
      </c>
      <c r="I619" s="50">
        <v>40</v>
      </c>
      <c r="J619" s="49"/>
      <c r="K619" s="48">
        <f>IF(G619="Bộ","",J619*I619)</f>
        <v>0</v>
      </c>
      <c r="L619" s="48" t="str">
        <f t="shared" si="68"/>
        <v/>
      </c>
      <c r="M619" s="47"/>
      <c r="N619" s="46"/>
      <c r="O619" s="46"/>
      <c r="P619" s="46"/>
    </row>
    <row r="620" spans="1:16" ht="53.25" customHeight="1">
      <c r="A620" s="54"/>
      <c r="B620" s="54" t="str">
        <f>IF(A620="","",CONCATENATE(A620,".BV17"))</f>
        <v/>
      </c>
      <c r="C620" s="54" t="str">
        <f>B618&amp;".2"</f>
        <v>407.BV17.2</v>
      </c>
      <c r="D620" s="74" t="s">
        <v>860</v>
      </c>
      <c r="E620" s="64" t="s">
        <v>577</v>
      </c>
      <c r="F620" s="64"/>
      <c r="G620" s="46" t="s">
        <v>27</v>
      </c>
      <c r="H620" s="46" t="s">
        <v>516</v>
      </c>
      <c r="I620" s="50">
        <v>320</v>
      </c>
      <c r="J620" s="49"/>
      <c r="K620" s="48">
        <f>IF(G620="Bộ","",J620*I620)</f>
        <v>0</v>
      </c>
      <c r="L620" s="48" t="str">
        <f t="shared" si="68"/>
        <v/>
      </c>
      <c r="M620" s="47"/>
      <c r="N620" s="46"/>
      <c r="O620" s="46"/>
      <c r="P620" s="46"/>
    </row>
    <row r="621" spans="1:16" ht="53.25" customHeight="1">
      <c r="A621" s="54"/>
      <c r="B621" s="54"/>
      <c r="C621" s="54" t="str">
        <f>B618&amp;".3"</f>
        <v>407.BV17.3</v>
      </c>
      <c r="D621" s="74" t="s">
        <v>860</v>
      </c>
      <c r="E621" s="64" t="s">
        <v>861</v>
      </c>
      <c r="F621" s="64"/>
      <c r="G621" s="46" t="s">
        <v>27</v>
      </c>
      <c r="H621" s="46" t="s">
        <v>557</v>
      </c>
      <c r="I621" s="50">
        <v>80</v>
      </c>
      <c r="J621" s="50"/>
      <c r="K621" s="48">
        <f>IF(G621="Bộ","",J621*I621)</f>
        <v>0</v>
      </c>
      <c r="L621" s="48" t="str">
        <f t="shared" si="68"/>
        <v/>
      </c>
      <c r="M621" s="47"/>
      <c r="N621" s="46"/>
      <c r="O621" s="46"/>
      <c r="P621" s="46"/>
    </row>
    <row r="622" spans="1:16" ht="53.25" customHeight="1">
      <c r="A622" s="54">
        <f>IF(I622="","",COUNTA($I$14:I622))-123</f>
        <v>408</v>
      </c>
      <c r="B622" s="54" t="str">
        <f>IF(A622="","",CONCATENATE(A622,".BV17"))</f>
        <v>408.BV17</v>
      </c>
      <c r="C622" s="54" t="str">
        <f>B622</f>
        <v>408.BV17</v>
      </c>
      <c r="D622" s="74" t="s">
        <v>860</v>
      </c>
      <c r="E622" s="64" t="s">
        <v>587</v>
      </c>
      <c r="F622" s="64"/>
      <c r="G622" s="46" t="s">
        <v>36</v>
      </c>
      <c r="H622" s="46" t="s">
        <v>588</v>
      </c>
      <c r="I622" s="50">
        <v>5</v>
      </c>
      <c r="J622" s="49"/>
      <c r="K622" s="48">
        <f>J622*I622</f>
        <v>0</v>
      </c>
      <c r="L622" s="48">
        <f t="shared" si="68"/>
        <v>0</v>
      </c>
      <c r="M622" s="136"/>
      <c r="N622" s="46"/>
      <c r="O622" s="46"/>
      <c r="P622" s="46"/>
    </row>
    <row r="623" spans="1:16">
      <c r="A623" s="54"/>
      <c r="B623" s="54"/>
      <c r="C623" s="54"/>
      <c r="D623" s="74"/>
      <c r="E623" s="63" t="s">
        <v>859</v>
      </c>
      <c r="F623" s="63"/>
      <c r="G623" s="46"/>
      <c r="H623" s="46"/>
      <c r="I623" s="50"/>
      <c r="J623" s="49"/>
      <c r="K623" s="48"/>
      <c r="L623" s="48" t="str">
        <f t="shared" si="68"/>
        <v/>
      </c>
      <c r="M623" s="47"/>
      <c r="N623" s="46"/>
      <c r="O623" s="46"/>
      <c r="P623" s="46"/>
    </row>
    <row r="624" spans="1:16" ht="90.75" customHeight="1">
      <c r="A624" s="54">
        <f>IF(I624="","",COUNTA($I$14:I624))-123</f>
        <v>409</v>
      </c>
      <c r="B624" s="54" t="str">
        <f t="shared" ref="B624:B631" si="69">IF(A624="","",CONCATENATE(A624,".BV17"))</f>
        <v>409.BV17</v>
      </c>
      <c r="C624" s="54" t="str">
        <f t="shared" ref="C624:C631" si="70">B624</f>
        <v>409.BV17</v>
      </c>
      <c r="D624" s="74" t="s">
        <v>849</v>
      </c>
      <c r="E624" s="64" t="s">
        <v>858</v>
      </c>
      <c r="F624" s="64"/>
      <c r="G624" s="46" t="s">
        <v>90</v>
      </c>
      <c r="H624" s="46" t="s">
        <v>721</v>
      </c>
      <c r="I624" s="50">
        <v>5</v>
      </c>
      <c r="J624" s="49"/>
      <c r="K624" s="48">
        <f t="shared" ref="K624:K631" si="71">IF(G624="Bộ","",J624*I624)</f>
        <v>0</v>
      </c>
      <c r="L624" s="48">
        <f t="shared" ref="L624:L631" si="72">K624</f>
        <v>0</v>
      </c>
      <c r="M624" s="47"/>
      <c r="N624" s="46"/>
      <c r="O624" s="46"/>
      <c r="P624" s="46"/>
    </row>
    <row r="625" spans="1:16" ht="90.75" customHeight="1">
      <c r="A625" s="54">
        <f>IF(I625="","",COUNTA($I$14:I625))-123</f>
        <v>410</v>
      </c>
      <c r="B625" s="54" t="str">
        <f t="shared" si="69"/>
        <v>410.BV17</v>
      </c>
      <c r="C625" s="54" t="str">
        <f t="shared" si="70"/>
        <v>410.BV17</v>
      </c>
      <c r="D625" s="74" t="s">
        <v>849</v>
      </c>
      <c r="E625" s="64" t="s">
        <v>857</v>
      </c>
      <c r="F625" s="64"/>
      <c r="G625" s="46" t="s">
        <v>90</v>
      </c>
      <c r="H625" s="46" t="s">
        <v>721</v>
      </c>
      <c r="I625" s="50">
        <v>5</v>
      </c>
      <c r="J625" s="49"/>
      <c r="K625" s="48">
        <f t="shared" si="71"/>
        <v>0</v>
      </c>
      <c r="L625" s="48">
        <f t="shared" si="72"/>
        <v>0</v>
      </c>
      <c r="M625" s="47"/>
      <c r="N625" s="46"/>
      <c r="O625" s="46"/>
      <c r="P625" s="46"/>
    </row>
    <row r="626" spans="1:16" ht="69.75" customHeight="1">
      <c r="A626" s="54">
        <f>IF(I626="","",COUNTA($I$14:I626))-123</f>
        <v>411</v>
      </c>
      <c r="B626" s="54" t="str">
        <f t="shared" si="69"/>
        <v>411.BV17</v>
      </c>
      <c r="C626" s="54" t="str">
        <f t="shared" si="70"/>
        <v>411.BV17</v>
      </c>
      <c r="D626" s="74" t="s">
        <v>849</v>
      </c>
      <c r="E626" s="64" t="s">
        <v>856</v>
      </c>
      <c r="F626" s="64"/>
      <c r="G626" s="46" t="s">
        <v>90</v>
      </c>
      <c r="H626" s="46" t="s">
        <v>721</v>
      </c>
      <c r="I626" s="50">
        <v>5</v>
      </c>
      <c r="J626" s="49"/>
      <c r="K626" s="48">
        <f t="shared" si="71"/>
        <v>0</v>
      </c>
      <c r="L626" s="48">
        <f t="shared" si="72"/>
        <v>0</v>
      </c>
      <c r="M626" s="47"/>
      <c r="N626" s="46"/>
      <c r="O626" s="46"/>
      <c r="P626" s="46"/>
    </row>
    <row r="627" spans="1:16" ht="69.75" customHeight="1">
      <c r="A627" s="54">
        <f>IF(I627="","",COUNTA($I$14:I627))-123</f>
        <v>412</v>
      </c>
      <c r="B627" s="54" t="str">
        <f t="shared" si="69"/>
        <v>412.BV17</v>
      </c>
      <c r="C627" s="54" t="str">
        <f t="shared" si="70"/>
        <v>412.BV17</v>
      </c>
      <c r="D627" s="74" t="s">
        <v>849</v>
      </c>
      <c r="E627" s="64" t="s">
        <v>855</v>
      </c>
      <c r="F627" s="64"/>
      <c r="G627" s="46" t="s">
        <v>90</v>
      </c>
      <c r="H627" s="46" t="s">
        <v>721</v>
      </c>
      <c r="I627" s="50">
        <v>5</v>
      </c>
      <c r="J627" s="49"/>
      <c r="K627" s="48">
        <f t="shared" si="71"/>
        <v>0</v>
      </c>
      <c r="L627" s="48">
        <f t="shared" si="72"/>
        <v>0</v>
      </c>
      <c r="M627" s="47"/>
      <c r="N627" s="46"/>
      <c r="O627" s="46"/>
      <c r="P627" s="46"/>
    </row>
    <row r="628" spans="1:16" ht="69.75" customHeight="1">
      <c r="A628" s="54">
        <f>IF(I628="","",COUNTA($I$14:I628))-123</f>
        <v>413</v>
      </c>
      <c r="B628" s="54" t="str">
        <f t="shared" si="69"/>
        <v>413.BV17</v>
      </c>
      <c r="C628" s="54" t="str">
        <f t="shared" si="70"/>
        <v>413.BV17</v>
      </c>
      <c r="D628" s="74" t="s">
        <v>849</v>
      </c>
      <c r="E628" s="64" t="s">
        <v>854</v>
      </c>
      <c r="F628" s="64"/>
      <c r="G628" s="46" t="s">
        <v>90</v>
      </c>
      <c r="H628" s="46" t="s">
        <v>721</v>
      </c>
      <c r="I628" s="50">
        <v>5</v>
      </c>
      <c r="J628" s="49"/>
      <c r="K628" s="48">
        <f t="shared" si="71"/>
        <v>0</v>
      </c>
      <c r="L628" s="48">
        <f t="shared" si="72"/>
        <v>0</v>
      </c>
      <c r="M628" s="47"/>
      <c r="N628" s="46"/>
      <c r="O628" s="46"/>
      <c r="P628" s="46"/>
    </row>
    <row r="629" spans="1:16" ht="69.75" customHeight="1">
      <c r="A629" s="54">
        <f>IF(I629="","",COUNTA($I$14:I629))-123</f>
        <v>414</v>
      </c>
      <c r="B629" s="54" t="str">
        <f t="shared" si="69"/>
        <v>414.BV17</v>
      </c>
      <c r="C629" s="54" t="str">
        <f t="shared" si="70"/>
        <v>414.BV17</v>
      </c>
      <c r="D629" s="74" t="s">
        <v>853</v>
      </c>
      <c r="E629" s="64" t="s">
        <v>852</v>
      </c>
      <c r="F629" s="64"/>
      <c r="G629" s="188" t="s">
        <v>90</v>
      </c>
      <c r="H629" s="46" t="s">
        <v>721</v>
      </c>
      <c r="I629" s="50">
        <v>5</v>
      </c>
      <c r="J629" s="87"/>
      <c r="K629" s="48">
        <f t="shared" si="71"/>
        <v>0</v>
      </c>
      <c r="L629" s="48">
        <f t="shared" si="72"/>
        <v>0</v>
      </c>
      <c r="M629" s="64"/>
      <c r="N629" s="46"/>
      <c r="O629" s="46"/>
      <c r="P629" s="46"/>
    </row>
    <row r="630" spans="1:16" ht="90" customHeight="1">
      <c r="A630" s="54">
        <f>IF(I630="","",COUNTA($I$14:I630))-123</f>
        <v>415</v>
      </c>
      <c r="B630" s="54" t="str">
        <f t="shared" si="69"/>
        <v>415.BV17</v>
      </c>
      <c r="C630" s="54" t="str">
        <f t="shared" si="70"/>
        <v>415.BV17</v>
      </c>
      <c r="D630" s="74" t="s">
        <v>851</v>
      </c>
      <c r="E630" s="64" t="s">
        <v>850</v>
      </c>
      <c r="F630" s="64"/>
      <c r="G630" s="188" t="s">
        <v>90</v>
      </c>
      <c r="H630" s="46" t="s">
        <v>721</v>
      </c>
      <c r="I630" s="50">
        <v>5</v>
      </c>
      <c r="J630" s="87"/>
      <c r="K630" s="48">
        <f t="shared" si="71"/>
        <v>0</v>
      </c>
      <c r="L630" s="48">
        <f t="shared" si="72"/>
        <v>0</v>
      </c>
      <c r="M630" s="64"/>
      <c r="N630" s="46"/>
      <c r="O630" s="46"/>
      <c r="P630" s="46"/>
    </row>
    <row r="631" spans="1:16" ht="53.25" customHeight="1">
      <c r="A631" s="54">
        <f>IF(I631="","",COUNTA($I$14:I631))-123</f>
        <v>416</v>
      </c>
      <c r="B631" s="54" t="str">
        <f t="shared" si="69"/>
        <v>416.BV17</v>
      </c>
      <c r="C631" s="54" t="str">
        <f t="shared" si="70"/>
        <v>416.BV17</v>
      </c>
      <c r="D631" s="74" t="s">
        <v>849</v>
      </c>
      <c r="E631" s="64" t="s">
        <v>848</v>
      </c>
      <c r="F631" s="64"/>
      <c r="G631" s="46" t="s">
        <v>27</v>
      </c>
      <c r="H631" s="46" t="s">
        <v>847</v>
      </c>
      <c r="I631" s="50">
        <v>100</v>
      </c>
      <c r="J631" s="49"/>
      <c r="K631" s="48">
        <f t="shared" si="71"/>
        <v>0</v>
      </c>
      <c r="L631" s="48">
        <f t="shared" si="72"/>
        <v>0</v>
      </c>
      <c r="M631" s="47"/>
      <c r="N631" s="46"/>
      <c r="O631" s="46"/>
      <c r="P631" s="46"/>
    </row>
    <row r="632" spans="1:16">
      <c r="A632" s="54"/>
      <c r="B632" s="54"/>
      <c r="C632" s="54"/>
      <c r="D632" s="53" t="s">
        <v>784</v>
      </c>
      <c r="E632" s="56" t="s">
        <v>846</v>
      </c>
      <c r="F632" s="56"/>
      <c r="G632" s="46"/>
      <c r="H632" s="46"/>
      <c r="I632" s="50"/>
      <c r="J632" s="49"/>
      <c r="K632" s="50"/>
      <c r="L632" s="48"/>
      <c r="M632" s="47"/>
      <c r="N632" s="75"/>
      <c r="O632" s="46"/>
      <c r="P632" s="46"/>
    </row>
    <row r="633" spans="1:16">
      <c r="A633" s="54"/>
      <c r="B633" s="54"/>
      <c r="C633" s="54"/>
      <c r="D633" s="53"/>
      <c r="E633" s="63" t="s">
        <v>589</v>
      </c>
      <c r="F633" s="63"/>
      <c r="G633" s="46"/>
      <c r="H633" s="46"/>
      <c r="I633" s="50"/>
      <c r="J633" s="49"/>
      <c r="K633" s="50" t="str">
        <f t="shared" ref="K633:K664" si="73">IF(I633="","",J633*I633)</f>
        <v/>
      </c>
      <c r="L633" s="48" t="str">
        <f>K633</f>
        <v/>
      </c>
      <c r="M633" s="47"/>
      <c r="N633" s="46"/>
      <c r="O633" s="46"/>
      <c r="P633" s="46"/>
    </row>
    <row r="634" spans="1:16" ht="53.25" customHeight="1">
      <c r="A634" s="54">
        <f>IF(I634="","",COUNTA($I$14:I634))-123</f>
        <v>417</v>
      </c>
      <c r="B634" s="54" t="str">
        <f>IF(A634="","",CONCATENATE(A634,".BV17"))</f>
        <v>417.BV17</v>
      </c>
      <c r="C634" s="54" t="str">
        <f>B634</f>
        <v>417.BV17</v>
      </c>
      <c r="D634" s="74" t="s">
        <v>845</v>
      </c>
      <c r="E634" s="64" t="s">
        <v>590</v>
      </c>
      <c r="F634" s="64"/>
      <c r="G634" s="46" t="s">
        <v>27</v>
      </c>
      <c r="H634" s="46" t="s">
        <v>591</v>
      </c>
      <c r="I634" s="50">
        <v>100000</v>
      </c>
      <c r="J634" s="49"/>
      <c r="K634" s="50">
        <f t="shared" si="73"/>
        <v>0</v>
      </c>
      <c r="L634" s="48">
        <f>K634</f>
        <v>0</v>
      </c>
      <c r="M634" s="62"/>
      <c r="N634" s="46"/>
      <c r="O634" s="46"/>
      <c r="P634" s="46"/>
    </row>
    <row r="635" spans="1:16" s="57" customFormat="1" ht="53.25" customHeight="1">
      <c r="A635" s="54">
        <f>IF(I635="","",COUNTA($I$14:I635))-123</f>
        <v>418</v>
      </c>
      <c r="B635" s="54" t="str">
        <f>IF(A635="","",CONCATENATE(A635,".BV17"))</f>
        <v>418.BV17</v>
      </c>
      <c r="C635" s="54" t="str">
        <f>B635</f>
        <v>418.BV17</v>
      </c>
      <c r="D635" s="74" t="s">
        <v>844</v>
      </c>
      <c r="E635" s="64" t="s">
        <v>592</v>
      </c>
      <c r="F635" s="64"/>
      <c r="G635" s="46" t="s">
        <v>27</v>
      </c>
      <c r="H635" s="46" t="s">
        <v>88</v>
      </c>
      <c r="I635" s="50">
        <v>34000</v>
      </c>
      <c r="J635" s="168"/>
      <c r="K635" s="50">
        <f t="shared" si="73"/>
        <v>0</v>
      </c>
      <c r="L635" s="48">
        <f>K635</f>
        <v>0</v>
      </c>
      <c r="M635" s="107"/>
      <c r="N635" s="61"/>
      <c r="O635" s="46"/>
      <c r="P635" s="46"/>
    </row>
    <row r="636" spans="1:16">
      <c r="A636" s="54"/>
      <c r="B636" s="54"/>
      <c r="C636" s="54"/>
      <c r="D636" s="74"/>
      <c r="E636" s="63" t="s">
        <v>593</v>
      </c>
      <c r="F636" s="63"/>
      <c r="G636" s="46"/>
      <c r="H636" s="46"/>
      <c r="I636" s="50"/>
      <c r="J636" s="49"/>
      <c r="K636" s="50" t="str">
        <f t="shared" si="73"/>
        <v/>
      </c>
      <c r="L636" s="48"/>
      <c r="M636" s="62"/>
      <c r="N636" s="58"/>
      <c r="O636" s="46"/>
      <c r="P636" s="46"/>
    </row>
    <row r="637" spans="1:16" ht="53.25" customHeight="1">
      <c r="A637" s="54">
        <f>IF(I637="","",COUNTA($I$14:I637))-123</f>
        <v>419</v>
      </c>
      <c r="B637" s="54" t="str">
        <f t="shared" ref="B637:B661" si="74">IF(A637="","",CONCATENATE(A637,".BV17"))</f>
        <v>419.BV17</v>
      </c>
      <c r="C637" s="54" t="str">
        <f t="shared" ref="C637:C661" si="75">B637</f>
        <v>419.BV17</v>
      </c>
      <c r="D637" s="46" t="s">
        <v>843</v>
      </c>
      <c r="E637" s="64" t="s">
        <v>594</v>
      </c>
      <c r="F637" s="64"/>
      <c r="G637" s="46" t="s">
        <v>41</v>
      </c>
      <c r="H637" s="46" t="s">
        <v>595</v>
      </c>
      <c r="I637" s="50">
        <v>25000</v>
      </c>
      <c r="J637" s="49"/>
      <c r="K637" s="50">
        <f t="shared" si="73"/>
        <v>0</v>
      </c>
      <c r="L637" s="48">
        <f t="shared" ref="L637:L661" si="76">K637</f>
        <v>0</v>
      </c>
      <c r="M637" s="47"/>
      <c r="N637" s="61"/>
      <c r="O637" s="46"/>
      <c r="P637" s="46"/>
    </row>
    <row r="638" spans="1:16" ht="135.75" customHeight="1">
      <c r="A638" s="54">
        <f>IF(I638="","",COUNTA($I$14:I638))-123</f>
        <v>420</v>
      </c>
      <c r="B638" s="54" t="str">
        <f t="shared" si="74"/>
        <v>420.BV17</v>
      </c>
      <c r="C638" s="54" t="str">
        <f t="shared" si="75"/>
        <v>420.BV17</v>
      </c>
      <c r="D638" s="46" t="s">
        <v>829</v>
      </c>
      <c r="E638" s="64" t="s">
        <v>596</v>
      </c>
      <c r="F638" s="64"/>
      <c r="G638" s="46" t="s">
        <v>27</v>
      </c>
      <c r="H638" s="46" t="s">
        <v>597</v>
      </c>
      <c r="I638" s="50">
        <v>60</v>
      </c>
      <c r="J638" s="49"/>
      <c r="K638" s="50">
        <f t="shared" si="73"/>
        <v>0</v>
      </c>
      <c r="L638" s="48">
        <f t="shared" si="76"/>
        <v>0</v>
      </c>
      <c r="M638" s="47"/>
      <c r="N638" s="61"/>
      <c r="O638" s="46"/>
      <c r="P638" s="46"/>
    </row>
    <row r="639" spans="1:16" ht="53.25" customHeight="1">
      <c r="A639" s="54">
        <f>IF(I639="","",COUNTA($I$14:I639))-123</f>
        <v>421</v>
      </c>
      <c r="B639" s="54" t="str">
        <f t="shared" si="74"/>
        <v>421.BV17</v>
      </c>
      <c r="C639" s="54" t="str">
        <f t="shared" si="75"/>
        <v>421.BV17</v>
      </c>
      <c r="D639" s="46" t="s">
        <v>842</v>
      </c>
      <c r="E639" s="183" t="s">
        <v>598</v>
      </c>
      <c r="F639" s="183"/>
      <c r="G639" s="83" t="s">
        <v>36</v>
      </c>
      <c r="H639" s="46" t="s">
        <v>599</v>
      </c>
      <c r="I639" s="55">
        <v>2</v>
      </c>
      <c r="J639" s="184"/>
      <c r="K639" s="50">
        <f t="shared" si="73"/>
        <v>0</v>
      </c>
      <c r="L639" s="48">
        <f t="shared" si="76"/>
        <v>0</v>
      </c>
      <c r="M639" s="47"/>
      <c r="N639" s="46"/>
      <c r="O639" s="46"/>
      <c r="P639" s="46"/>
    </row>
    <row r="640" spans="1:16" ht="53.25" customHeight="1">
      <c r="A640" s="54">
        <f>IF(I640="","",COUNTA($I$14:I640))-123</f>
        <v>422</v>
      </c>
      <c r="B640" s="54" t="str">
        <f t="shared" si="74"/>
        <v>422.BV17</v>
      </c>
      <c r="C640" s="54" t="str">
        <f t="shared" si="75"/>
        <v>422.BV17</v>
      </c>
      <c r="D640" s="46" t="s">
        <v>842</v>
      </c>
      <c r="E640" s="183" t="s">
        <v>600</v>
      </c>
      <c r="F640" s="183"/>
      <c r="G640" s="83" t="s">
        <v>27</v>
      </c>
      <c r="H640" s="46" t="s">
        <v>138</v>
      </c>
      <c r="I640" s="55">
        <v>2</v>
      </c>
      <c r="J640" s="184"/>
      <c r="K640" s="50">
        <f t="shared" si="73"/>
        <v>0</v>
      </c>
      <c r="L640" s="48">
        <f t="shared" si="76"/>
        <v>0</v>
      </c>
      <c r="M640" s="47"/>
      <c r="N640" s="46"/>
      <c r="O640" s="46"/>
      <c r="P640" s="46"/>
    </row>
    <row r="641" spans="1:16" ht="108.75" customHeight="1">
      <c r="A641" s="54">
        <f>IF(I641="","",COUNTA($I$14:I641))-123</f>
        <v>423</v>
      </c>
      <c r="B641" s="54" t="str">
        <f t="shared" si="74"/>
        <v>423.BV17</v>
      </c>
      <c r="C641" s="54" t="str">
        <f t="shared" si="75"/>
        <v>423.BV17</v>
      </c>
      <c r="D641" s="46" t="s">
        <v>841</v>
      </c>
      <c r="E641" s="64" t="s">
        <v>191</v>
      </c>
      <c r="F641" s="64"/>
      <c r="G641" s="83" t="s">
        <v>36</v>
      </c>
      <c r="H641" s="46" t="s">
        <v>192</v>
      </c>
      <c r="I641" s="55">
        <v>2</v>
      </c>
      <c r="J641" s="184"/>
      <c r="K641" s="50">
        <f t="shared" si="73"/>
        <v>0</v>
      </c>
      <c r="L641" s="48">
        <f t="shared" si="76"/>
        <v>0</v>
      </c>
      <c r="M641" s="47"/>
      <c r="N641" s="46"/>
      <c r="O641" s="46"/>
      <c r="P641" s="46"/>
    </row>
    <row r="642" spans="1:16" ht="108.75" customHeight="1">
      <c r="A642" s="54">
        <f>IF(I642="","",COUNTA($I$14:I642))-123</f>
        <v>424</v>
      </c>
      <c r="B642" s="54" t="str">
        <f t="shared" si="74"/>
        <v>424.BV17</v>
      </c>
      <c r="C642" s="54" t="str">
        <f t="shared" si="75"/>
        <v>424.BV17</v>
      </c>
      <c r="D642" s="46" t="s">
        <v>841</v>
      </c>
      <c r="E642" s="64" t="s">
        <v>601</v>
      </c>
      <c r="F642" s="64"/>
      <c r="G642" s="83" t="s">
        <v>36</v>
      </c>
      <c r="H642" s="46" t="s">
        <v>192</v>
      </c>
      <c r="I642" s="55">
        <v>5</v>
      </c>
      <c r="J642" s="184"/>
      <c r="K642" s="50">
        <f t="shared" si="73"/>
        <v>0</v>
      </c>
      <c r="L642" s="48">
        <f t="shared" si="76"/>
        <v>0</v>
      </c>
      <c r="M642" s="47"/>
      <c r="N642" s="46"/>
      <c r="O642" s="46"/>
      <c r="P642" s="46"/>
    </row>
    <row r="643" spans="1:16" ht="53.25" customHeight="1">
      <c r="A643" s="54">
        <f>IF(I643="","",COUNTA($I$14:I643))-123</f>
        <v>425</v>
      </c>
      <c r="B643" s="54" t="str">
        <f t="shared" si="74"/>
        <v>425.BV17</v>
      </c>
      <c r="C643" s="54" t="str">
        <f t="shared" si="75"/>
        <v>425.BV17</v>
      </c>
      <c r="D643" s="46" t="s">
        <v>840</v>
      </c>
      <c r="E643" s="183" t="s">
        <v>602</v>
      </c>
      <c r="F643" s="183"/>
      <c r="G643" s="83" t="s">
        <v>36</v>
      </c>
      <c r="H643" s="46" t="s">
        <v>603</v>
      </c>
      <c r="I643" s="55">
        <v>5</v>
      </c>
      <c r="J643" s="184"/>
      <c r="K643" s="50">
        <f t="shared" si="73"/>
        <v>0</v>
      </c>
      <c r="L643" s="48">
        <f t="shared" si="76"/>
        <v>0</v>
      </c>
      <c r="M643" s="62"/>
      <c r="N643" s="46"/>
      <c r="O643" s="46"/>
      <c r="P643" s="46"/>
    </row>
    <row r="644" spans="1:16" ht="53.25" customHeight="1">
      <c r="A644" s="54">
        <f>IF(I644="","",COUNTA($I$14:I644))-123</f>
        <v>426</v>
      </c>
      <c r="B644" s="54" t="str">
        <f t="shared" si="74"/>
        <v>426.BV17</v>
      </c>
      <c r="C644" s="54" t="str">
        <f t="shared" si="75"/>
        <v>426.BV17</v>
      </c>
      <c r="D644" s="46" t="s">
        <v>839</v>
      </c>
      <c r="E644" s="183" t="s">
        <v>604</v>
      </c>
      <c r="F644" s="183"/>
      <c r="G644" s="83" t="s">
        <v>36</v>
      </c>
      <c r="H644" s="212" t="s">
        <v>605</v>
      </c>
      <c r="I644" s="55">
        <v>5</v>
      </c>
      <c r="J644" s="184"/>
      <c r="K644" s="50">
        <f t="shared" si="73"/>
        <v>0</v>
      </c>
      <c r="L644" s="48">
        <f t="shared" si="76"/>
        <v>0</v>
      </c>
      <c r="M644" s="47"/>
      <c r="N644" s="46"/>
      <c r="O644" s="46"/>
      <c r="P644" s="46"/>
    </row>
    <row r="645" spans="1:16" ht="53.25" customHeight="1">
      <c r="A645" s="54">
        <f>IF(I645="","",COUNTA($I$14:I645))-123</f>
        <v>427</v>
      </c>
      <c r="B645" s="54" t="str">
        <f t="shared" si="74"/>
        <v>427.BV17</v>
      </c>
      <c r="C645" s="54" t="str">
        <f t="shared" si="75"/>
        <v>427.BV17</v>
      </c>
      <c r="D645" s="46" t="s">
        <v>839</v>
      </c>
      <c r="E645" s="183" t="s">
        <v>606</v>
      </c>
      <c r="F645" s="183"/>
      <c r="G645" s="83" t="s">
        <v>36</v>
      </c>
      <c r="H645" s="46" t="s">
        <v>195</v>
      </c>
      <c r="I645" s="55">
        <v>6</v>
      </c>
      <c r="J645" s="184"/>
      <c r="K645" s="50">
        <f t="shared" si="73"/>
        <v>0</v>
      </c>
      <c r="L645" s="48">
        <f t="shared" si="76"/>
        <v>0</v>
      </c>
      <c r="M645" s="47"/>
      <c r="N645" s="46"/>
      <c r="O645" s="46"/>
      <c r="P645" s="46"/>
    </row>
    <row r="646" spans="1:16" ht="53.25" customHeight="1">
      <c r="A646" s="54">
        <f>IF(I646="","",COUNTA($I$14:I646))-123</f>
        <v>428</v>
      </c>
      <c r="B646" s="54" t="str">
        <f t="shared" si="74"/>
        <v>428.BV17</v>
      </c>
      <c r="C646" s="54" t="str">
        <f t="shared" si="75"/>
        <v>428.BV17</v>
      </c>
      <c r="D646" s="46" t="s">
        <v>828</v>
      </c>
      <c r="E646" s="183" t="s">
        <v>607</v>
      </c>
      <c r="F646" s="183"/>
      <c r="G646" s="83" t="s">
        <v>27</v>
      </c>
      <c r="H646" s="46" t="s">
        <v>608</v>
      </c>
      <c r="I646" s="55">
        <v>50</v>
      </c>
      <c r="J646" s="184"/>
      <c r="K646" s="50">
        <f t="shared" si="73"/>
        <v>0</v>
      </c>
      <c r="L646" s="48">
        <f t="shared" si="76"/>
        <v>0</v>
      </c>
      <c r="M646" s="47"/>
      <c r="N646" s="46"/>
      <c r="O646" s="46"/>
      <c r="P646" s="46"/>
    </row>
    <row r="647" spans="1:16" ht="53.25" customHeight="1">
      <c r="A647" s="54">
        <f>IF(I647="","",COUNTA($I$14:I647))-123</f>
        <v>429</v>
      </c>
      <c r="B647" s="54" t="str">
        <f t="shared" si="74"/>
        <v>429.BV17</v>
      </c>
      <c r="C647" s="54" t="str">
        <f t="shared" si="75"/>
        <v>429.BV17</v>
      </c>
      <c r="D647" s="46" t="s">
        <v>838</v>
      </c>
      <c r="E647" s="183" t="s">
        <v>609</v>
      </c>
      <c r="F647" s="183"/>
      <c r="G647" s="83" t="s">
        <v>27</v>
      </c>
      <c r="H647" s="46" t="s">
        <v>138</v>
      </c>
      <c r="I647" s="55">
        <v>100</v>
      </c>
      <c r="J647" s="184"/>
      <c r="K647" s="50">
        <f t="shared" si="73"/>
        <v>0</v>
      </c>
      <c r="L647" s="48">
        <f t="shared" si="76"/>
        <v>0</v>
      </c>
      <c r="M647" s="47"/>
      <c r="N647" s="46"/>
      <c r="O647" s="46"/>
      <c r="P647" s="46"/>
    </row>
    <row r="648" spans="1:16" ht="53.25" customHeight="1">
      <c r="A648" s="54">
        <f>IF(I648="","",COUNTA($I$14:I648))-123</f>
        <v>430</v>
      </c>
      <c r="B648" s="54" t="str">
        <f t="shared" si="74"/>
        <v>430.BV17</v>
      </c>
      <c r="C648" s="54" t="str">
        <f t="shared" si="75"/>
        <v>430.BV17</v>
      </c>
      <c r="D648" s="46" t="s">
        <v>838</v>
      </c>
      <c r="E648" s="183" t="s">
        <v>610</v>
      </c>
      <c r="F648" s="183"/>
      <c r="G648" s="83" t="s">
        <v>27</v>
      </c>
      <c r="H648" s="46" t="s">
        <v>611</v>
      </c>
      <c r="I648" s="55">
        <v>25</v>
      </c>
      <c r="J648" s="184"/>
      <c r="K648" s="50">
        <f t="shared" si="73"/>
        <v>0</v>
      </c>
      <c r="L648" s="48">
        <f t="shared" si="76"/>
        <v>0</v>
      </c>
      <c r="M648" s="47"/>
      <c r="N648" s="46"/>
      <c r="O648" s="46"/>
      <c r="P648" s="46"/>
    </row>
    <row r="649" spans="1:16" ht="53.25" customHeight="1">
      <c r="A649" s="54">
        <f>IF(I649="","",COUNTA($I$14:I649))-123</f>
        <v>431</v>
      </c>
      <c r="B649" s="54" t="str">
        <f t="shared" si="74"/>
        <v>431.BV17</v>
      </c>
      <c r="C649" s="54" t="str">
        <f t="shared" si="75"/>
        <v>431.BV17</v>
      </c>
      <c r="D649" s="54" t="s">
        <v>835</v>
      </c>
      <c r="E649" s="100" t="s">
        <v>837</v>
      </c>
      <c r="F649" s="100"/>
      <c r="G649" s="83" t="s">
        <v>36</v>
      </c>
      <c r="H649" s="46" t="s">
        <v>836</v>
      </c>
      <c r="I649" s="50">
        <v>1</v>
      </c>
      <c r="J649" s="184"/>
      <c r="K649" s="50">
        <f t="shared" si="73"/>
        <v>0</v>
      </c>
      <c r="L649" s="48">
        <f t="shared" si="76"/>
        <v>0</v>
      </c>
      <c r="M649" s="47"/>
      <c r="N649" s="46"/>
      <c r="O649" s="46"/>
      <c r="P649" s="46"/>
    </row>
    <row r="650" spans="1:16" ht="53.25" customHeight="1">
      <c r="A650" s="54">
        <f>IF(I650="","",COUNTA($I$14:I650))-123</f>
        <v>432</v>
      </c>
      <c r="B650" s="54" t="str">
        <f t="shared" si="74"/>
        <v>432.BV17</v>
      </c>
      <c r="C650" s="54" t="str">
        <f t="shared" si="75"/>
        <v>432.BV17</v>
      </c>
      <c r="D650" s="54" t="s">
        <v>835</v>
      </c>
      <c r="E650" s="47" t="s">
        <v>612</v>
      </c>
      <c r="F650" s="47"/>
      <c r="G650" s="83" t="s">
        <v>36</v>
      </c>
      <c r="H650" s="46" t="s">
        <v>195</v>
      </c>
      <c r="I650" s="50">
        <v>5</v>
      </c>
      <c r="J650" s="49"/>
      <c r="K650" s="50">
        <f t="shared" si="73"/>
        <v>0</v>
      </c>
      <c r="L650" s="48">
        <f t="shared" si="76"/>
        <v>0</v>
      </c>
      <c r="M650" s="47"/>
      <c r="N650" s="46"/>
      <c r="O650" s="46"/>
      <c r="P650" s="46"/>
    </row>
    <row r="651" spans="1:16" ht="53.25" customHeight="1">
      <c r="A651" s="54">
        <f>IF(I651="","",COUNTA($I$14:I651))-123</f>
        <v>433</v>
      </c>
      <c r="B651" s="54" t="str">
        <f t="shared" si="74"/>
        <v>433.BV17</v>
      </c>
      <c r="C651" s="54" t="str">
        <f t="shared" si="75"/>
        <v>433.BV17</v>
      </c>
      <c r="D651" s="54" t="s">
        <v>834</v>
      </c>
      <c r="E651" s="100" t="s">
        <v>613</v>
      </c>
      <c r="F651" s="100"/>
      <c r="G651" s="46" t="s">
        <v>36</v>
      </c>
      <c r="H651" s="46" t="s">
        <v>614</v>
      </c>
      <c r="I651" s="50">
        <v>200</v>
      </c>
      <c r="J651" s="49"/>
      <c r="K651" s="50">
        <f t="shared" si="73"/>
        <v>0</v>
      </c>
      <c r="L651" s="48">
        <f t="shared" si="76"/>
        <v>0</v>
      </c>
      <c r="M651" s="47"/>
      <c r="N651" s="46"/>
      <c r="O651" s="46"/>
      <c r="P651" s="46"/>
    </row>
    <row r="652" spans="1:16" ht="135.75" customHeight="1">
      <c r="A652" s="54">
        <f>IF(I652="","",COUNTA($I$14:I652))-123</f>
        <v>434</v>
      </c>
      <c r="B652" s="54" t="str">
        <f t="shared" si="74"/>
        <v>434.BV17</v>
      </c>
      <c r="C652" s="54" t="str">
        <f t="shared" si="75"/>
        <v>434.BV17</v>
      </c>
      <c r="D652" s="74" t="s">
        <v>833</v>
      </c>
      <c r="E652" s="64" t="s">
        <v>14</v>
      </c>
      <c r="F652" s="64"/>
      <c r="G652" s="46" t="s">
        <v>27</v>
      </c>
      <c r="H652" s="46" t="s">
        <v>497</v>
      </c>
      <c r="I652" s="50">
        <v>300</v>
      </c>
      <c r="J652" s="49"/>
      <c r="K652" s="50">
        <f t="shared" si="73"/>
        <v>0</v>
      </c>
      <c r="L652" s="48">
        <f t="shared" si="76"/>
        <v>0</v>
      </c>
      <c r="M652" s="47"/>
      <c r="N652" s="46"/>
      <c r="O652" s="46"/>
      <c r="P652" s="46"/>
    </row>
    <row r="653" spans="1:16" ht="53.25" customHeight="1">
      <c r="A653" s="54">
        <f>IF(I653="","",COUNTA($I$14:I653))-123</f>
        <v>435</v>
      </c>
      <c r="B653" s="54" t="str">
        <f t="shared" si="74"/>
        <v>435.BV17</v>
      </c>
      <c r="C653" s="54" t="str">
        <f t="shared" si="75"/>
        <v>435.BV17</v>
      </c>
      <c r="D653" s="46" t="s">
        <v>832</v>
      </c>
      <c r="E653" s="64" t="s">
        <v>615</v>
      </c>
      <c r="F653" s="64"/>
      <c r="G653" s="46" t="s">
        <v>27</v>
      </c>
      <c r="H653" s="46" t="s">
        <v>616</v>
      </c>
      <c r="I653" s="50">
        <v>41000</v>
      </c>
      <c r="J653" s="49"/>
      <c r="K653" s="50">
        <f t="shared" si="73"/>
        <v>0</v>
      </c>
      <c r="L653" s="48">
        <f t="shared" si="76"/>
        <v>0</v>
      </c>
      <c r="M653" s="47"/>
      <c r="N653" s="46"/>
      <c r="O653" s="46"/>
      <c r="P653" s="46"/>
    </row>
    <row r="654" spans="1:16" ht="135.75" customHeight="1">
      <c r="A654" s="54">
        <f>IF(I654="","",COUNTA($I$14:I654))-123</f>
        <v>436</v>
      </c>
      <c r="B654" s="54" t="str">
        <f t="shared" si="74"/>
        <v>436.BV17</v>
      </c>
      <c r="C654" s="54" t="str">
        <f t="shared" si="75"/>
        <v>436.BV17</v>
      </c>
      <c r="D654" s="46" t="s">
        <v>805</v>
      </c>
      <c r="E654" s="64" t="s">
        <v>617</v>
      </c>
      <c r="F654" s="64"/>
      <c r="G654" s="46" t="s">
        <v>618</v>
      </c>
      <c r="H654" s="46" t="s">
        <v>619</v>
      </c>
      <c r="I654" s="50">
        <v>260</v>
      </c>
      <c r="J654" s="49"/>
      <c r="K654" s="50">
        <f t="shared" si="73"/>
        <v>0</v>
      </c>
      <c r="L654" s="48">
        <f t="shared" si="76"/>
        <v>0</v>
      </c>
      <c r="M654" s="47"/>
      <c r="N654" s="46"/>
      <c r="O654" s="46"/>
      <c r="P654" s="46"/>
    </row>
    <row r="655" spans="1:16" ht="53.25" customHeight="1">
      <c r="A655" s="54">
        <f>IF(I655="","",COUNTA($I$14:I655))-123</f>
        <v>437</v>
      </c>
      <c r="B655" s="54" t="str">
        <f t="shared" si="74"/>
        <v>437.BV17</v>
      </c>
      <c r="C655" s="54" t="str">
        <f t="shared" si="75"/>
        <v>437.BV17</v>
      </c>
      <c r="D655" s="46" t="s">
        <v>805</v>
      </c>
      <c r="E655" s="64" t="s">
        <v>15</v>
      </c>
      <c r="F655" s="64"/>
      <c r="G655" s="46" t="s">
        <v>144</v>
      </c>
      <c r="H655" s="46" t="s">
        <v>620</v>
      </c>
      <c r="I655" s="50">
        <v>50</v>
      </c>
      <c r="J655" s="49"/>
      <c r="K655" s="50">
        <f t="shared" si="73"/>
        <v>0</v>
      </c>
      <c r="L655" s="48">
        <f t="shared" si="76"/>
        <v>0</v>
      </c>
      <c r="M655" s="47"/>
      <c r="N655" s="46"/>
      <c r="O655" s="46"/>
      <c r="P655" s="46"/>
    </row>
    <row r="656" spans="1:16" ht="53.25" customHeight="1">
      <c r="A656" s="54">
        <f>IF(I656="","",COUNTA($I$14:I656))-123</f>
        <v>438</v>
      </c>
      <c r="B656" s="54" t="str">
        <f t="shared" si="74"/>
        <v>438.BV17</v>
      </c>
      <c r="C656" s="54" t="str">
        <f t="shared" si="75"/>
        <v>438.BV17</v>
      </c>
      <c r="D656" s="46" t="s">
        <v>805</v>
      </c>
      <c r="E656" s="64" t="s">
        <v>621</v>
      </c>
      <c r="F656" s="64"/>
      <c r="G656" s="46" t="s">
        <v>622</v>
      </c>
      <c r="H656" s="46" t="s">
        <v>30</v>
      </c>
      <c r="I656" s="50">
        <v>45</v>
      </c>
      <c r="J656" s="49"/>
      <c r="K656" s="50">
        <f t="shared" si="73"/>
        <v>0</v>
      </c>
      <c r="L656" s="48">
        <f t="shared" si="76"/>
        <v>0</v>
      </c>
      <c r="M656" s="62"/>
      <c r="N656" s="46"/>
      <c r="O656" s="46"/>
      <c r="P656" s="128"/>
    </row>
    <row r="657" spans="1:16" ht="53.25" customHeight="1">
      <c r="A657" s="54">
        <f>IF(I657="","",COUNTA($I$14:I657))-123</f>
        <v>439</v>
      </c>
      <c r="B657" s="54" t="str">
        <f t="shared" si="74"/>
        <v>439.BV17</v>
      </c>
      <c r="C657" s="54" t="str">
        <f t="shared" si="75"/>
        <v>439.BV17</v>
      </c>
      <c r="D657" s="74" t="s">
        <v>831</v>
      </c>
      <c r="E657" s="64" t="s">
        <v>623</v>
      </c>
      <c r="F657" s="64"/>
      <c r="G657" s="46" t="s">
        <v>624</v>
      </c>
      <c r="H657" s="46" t="s">
        <v>625</v>
      </c>
      <c r="I657" s="50">
        <v>1025</v>
      </c>
      <c r="J657" s="49"/>
      <c r="K657" s="50">
        <f t="shared" si="73"/>
        <v>0</v>
      </c>
      <c r="L657" s="48">
        <f t="shared" si="76"/>
        <v>0</v>
      </c>
      <c r="M657" s="62"/>
      <c r="N657" s="46"/>
      <c r="O657" s="46"/>
      <c r="P657" s="46"/>
    </row>
    <row r="658" spans="1:16" ht="53.25" customHeight="1">
      <c r="A658" s="54">
        <f>IF(I658="","",COUNTA($I$14:I658))-123</f>
        <v>440</v>
      </c>
      <c r="B658" s="54" t="str">
        <f t="shared" si="74"/>
        <v>440.BV17</v>
      </c>
      <c r="C658" s="54" t="str">
        <f t="shared" si="75"/>
        <v>440.BV17</v>
      </c>
      <c r="D658" s="46" t="s">
        <v>830</v>
      </c>
      <c r="E658" s="64" t="s">
        <v>626</v>
      </c>
      <c r="F658" s="64"/>
      <c r="G658" s="46" t="s">
        <v>27</v>
      </c>
      <c r="H658" s="46" t="s">
        <v>27</v>
      </c>
      <c r="I658" s="50">
        <v>650</v>
      </c>
      <c r="J658" s="49"/>
      <c r="K658" s="50">
        <f t="shared" si="73"/>
        <v>0</v>
      </c>
      <c r="L658" s="48">
        <f t="shared" si="76"/>
        <v>0</v>
      </c>
      <c r="M658" s="47"/>
      <c r="N658" s="46"/>
      <c r="O658" s="46"/>
      <c r="P658" s="46"/>
    </row>
    <row r="659" spans="1:16" ht="53.25" customHeight="1">
      <c r="A659" s="54">
        <f>IF(I659="","",COUNTA($I$14:I659))-123</f>
        <v>441</v>
      </c>
      <c r="B659" s="54" t="str">
        <f t="shared" si="74"/>
        <v>441.BV17</v>
      </c>
      <c r="C659" s="54" t="str">
        <f t="shared" si="75"/>
        <v>441.BV17</v>
      </c>
      <c r="D659" s="46" t="s">
        <v>830</v>
      </c>
      <c r="E659" s="64" t="s">
        <v>627</v>
      </c>
      <c r="F659" s="64"/>
      <c r="G659" s="46" t="s">
        <v>27</v>
      </c>
      <c r="H659" s="46" t="s">
        <v>214</v>
      </c>
      <c r="I659" s="50">
        <v>300</v>
      </c>
      <c r="J659" s="49"/>
      <c r="K659" s="50">
        <f t="shared" si="73"/>
        <v>0</v>
      </c>
      <c r="L659" s="48">
        <f t="shared" si="76"/>
        <v>0</v>
      </c>
      <c r="M659" s="62"/>
      <c r="N659" s="61"/>
      <c r="O659" s="46"/>
      <c r="P659" s="46"/>
    </row>
    <row r="660" spans="1:16" ht="53.25" customHeight="1">
      <c r="A660" s="54">
        <f>IF(I660="","",COUNTA($I$14:I660))-123</f>
        <v>442</v>
      </c>
      <c r="B660" s="54" t="str">
        <f t="shared" si="74"/>
        <v>442.BV17</v>
      </c>
      <c r="C660" s="54" t="str">
        <f t="shared" si="75"/>
        <v>442.BV17</v>
      </c>
      <c r="D660" s="46" t="s">
        <v>829</v>
      </c>
      <c r="E660" s="64" t="s">
        <v>628</v>
      </c>
      <c r="F660" s="64"/>
      <c r="G660" s="46" t="s">
        <v>36</v>
      </c>
      <c r="H660" s="46" t="s">
        <v>629</v>
      </c>
      <c r="I660" s="50">
        <v>50</v>
      </c>
      <c r="J660" s="49"/>
      <c r="K660" s="50">
        <f t="shared" si="73"/>
        <v>0</v>
      </c>
      <c r="L660" s="48">
        <f t="shared" si="76"/>
        <v>0</v>
      </c>
      <c r="M660" s="47"/>
      <c r="N660" s="46"/>
      <c r="O660" s="46"/>
      <c r="P660" s="128"/>
    </row>
    <row r="661" spans="1:16" ht="53.25" customHeight="1">
      <c r="A661" s="54">
        <f>IF(I661="","",COUNTA($I$14:I661))-123</f>
        <v>443</v>
      </c>
      <c r="B661" s="54" t="str">
        <f t="shared" si="74"/>
        <v>443.BV17</v>
      </c>
      <c r="C661" s="54" t="str">
        <f t="shared" si="75"/>
        <v>443.BV17</v>
      </c>
      <c r="D661" s="46" t="s">
        <v>829</v>
      </c>
      <c r="E661" s="64" t="s">
        <v>630</v>
      </c>
      <c r="F661" s="64"/>
      <c r="G661" s="46" t="s">
        <v>27</v>
      </c>
      <c r="H661" s="46" t="s">
        <v>597</v>
      </c>
      <c r="I661" s="50">
        <v>100</v>
      </c>
      <c r="J661" s="49"/>
      <c r="K661" s="50">
        <f t="shared" si="73"/>
        <v>0</v>
      </c>
      <c r="L661" s="48">
        <f t="shared" si="76"/>
        <v>0</v>
      </c>
      <c r="M661" s="47"/>
      <c r="N661" s="46"/>
      <c r="O661" s="46"/>
      <c r="P661" s="128"/>
    </row>
    <row r="662" spans="1:16">
      <c r="A662" s="54"/>
      <c r="B662" s="54"/>
      <c r="C662" s="54"/>
      <c r="D662" s="46"/>
      <c r="E662" s="73" t="s">
        <v>631</v>
      </c>
      <c r="F662" s="73"/>
      <c r="G662" s="46"/>
      <c r="H662" s="46"/>
      <c r="I662" s="50"/>
      <c r="J662" s="49"/>
      <c r="K662" s="50" t="str">
        <f t="shared" si="73"/>
        <v/>
      </c>
      <c r="L662" s="48"/>
      <c r="M662" s="47"/>
      <c r="N662" s="46"/>
      <c r="O662" s="46"/>
      <c r="P662" s="46"/>
    </row>
    <row r="663" spans="1:16" ht="53.25" customHeight="1">
      <c r="A663" s="54">
        <f>IF(I663="","",COUNTA($I$14:I663))-123</f>
        <v>444</v>
      </c>
      <c r="B663" s="54" t="str">
        <f t="shared" ref="B663:B671" si="77">IF(A663="","",CONCATENATE(A663,".BV17"))</f>
        <v>444.BV17</v>
      </c>
      <c r="C663" s="54" t="str">
        <f t="shared" ref="C663:C671" si="78">B663</f>
        <v>444.BV17</v>
      </c>
      <c r="D663" s="46" t="s">
        <v>828</v>
      </c>
      <c r="E663" s="64" t="s">
        <v>632</v>
      </c>
      <c r="F663" s="64"/>
      <c r="G663" s="46" t="s">
        <v>27</v>
      </c>
      <c r="H663" s="46" t="s">
        <v>174</v>
      </c>
      <c r="I663" s="50">
        <v>500</v>
      </c>
      <c r="J663" s="49"/>
      <c r="K663" s="50">
        <f t="shared" si="73"/>
        <v>0</v>
      </c>
      <c r="L663" s="48">
        <f t="shared" ref="L663:L671" si="79">K663</f>
        <v>0</v>
      </c>
      <c r="M663" s="62"/>
      <c r="N663" s="46"/>
      <c r="O663" s="46"/>
      <c r="P663" s="46"/>
    </row>
    <row r="664" spans="1:16" ht="53.25" customHeight="1">
      <c r="A664" s="54">
        <f>IF(I664="","",COUNTA($I$14:I664))-123</f>
        <v>445</v>
      </c>
      <c r="B664" s="54" t="str">
        <f t="shared" si="77"/>
        <v>445.BV17</v>
      </c>
      <c r="C664" s="54" t="str">
        <f t="shared" si="78"/>
        <v>445.BV17</v>
      </c>
      <c r="D664" s="46" t="s">
        <v>828</v>
      </c>
      <c r="E664" s="64" t="s">
        <v>633</v>
      </c>
      <c r="F664" s="64"/>
      <c r="G664" s="83" t="s">
        <v>27</v>
      </c>
      <c r="H664" s="46" t="s">
        <v>634</v>
      </c>
      <c r="I664" s="55">
        <v>2</v>
      </c>
      <c r="J664" s="184"/>
      <c r="K664" s="50">
        <f t="shared" si="73"/>
        <v>0</v>
      </c>
      <c r="L664" s="48">
        <f t="shared" si="79"/>
        <v>0</v>
      </c>
      <c r="M664" s="47"/>
      <c r="N664" s="46"/>
      <c r="O664" s="46"/>
      <c r="P664" s="46"/>
    </row>
    <row r="665" spans="1:16" ht="53.25" customHeight="1">
      <c r="A665" s="54">
        <f>IF(I665="","",COUNTA($I$14:I665))-123</f>
        <v>446</v>
      </c>
      <c r="B665" s="54" t="str">
        <f t="shared" si="77"/>
        <v>446.BV17</v>
      </c>
      <c r="C665" s="54" t="str">
        <f t="shared" si="78"/>
        <v>446.BV17</v>
      </c>
      <c r="D665" s="46" t="s">
        <v>828</v>
      </c>
      <c r="E665" s="64" t="s">
        <v>635</v>
      </c>
      <c r="F665" s="64"/>
      <c r="G665" s="46" t="s">
        <v>27</v>
      </c>
      <c r="H665" s="46" t="s">
        <v>174</v>
      </c>
      <c r="I665" s="50">
        <v>430</v>
      </c>
      <c r="J665" s="49"/>
      <c r="K665" s="50">
        <f t="shared" ref="K665:K696" si="80">IF(I665="","",J665*I665)</f>
        <v>0</v>
      </c>
      <c r="L665" s="48">
        <f t="shared" si="79"/>
        <v>0</v>
      </c>
      <c r="M665" s="47"/>
      <c r="N665" s="46"/>
      <c r="O665" s="46"/>
      <c r="P665" s="46"/>
    </row>
    <row r="666" spans="1:16" ht="53.25" customHeight="1">
      <c r="A666" s="54">
        <f>IF(I666="","",COUNTA($I$14:I666))-123</f>
        <v>447</v>
      </c>
      <c r="B666" s="54" t="str">
        <f t="shared" si="77"/>
        <v>447.BV17</v>
      </c>
      <c r="C666" s="54" t="str">
        <f t="shared" si="78"/>
        <v>447.BV17</v>
      </c>
      <c r="D666" s="46" t="s">
        <v>828</v>
      </c>
      <c r="E666" s="64" t="s">
        <v>636</v>
      </c>
      <c r="F666" s="64"/>
      <c r="G666" s="46" t="s">
        <v>27</v>
      </c>
      <c r="H666" s="46" t="s">
        <v>174</v>
      </c>
      <c r="I666" s="50">
        <v>50</v>
      </c>
      <c r="J666" s="49"/>
      <c r="K666" s="50">
        <f t="shared" si="80"/>
        <v>0</v>
      </c>
      <c r="L666" s="48">
        <f t="shared" si="79"/>
        <v>0</v>
      </c>
      <c r="M666" s="47"/>
      <c r="N666" s="46"/>
      <c r="O666" s="46"/>
      <c r="P666" s="111"/>
    </row>
    <row r="667" spans="1:16" ht="53.25" customHeight="1">
      <c r="A667" s="54">
        <f>IF(I667="","",COUNTA($I$14:I667))-123</f>
        <v>448</v>
      </c>
      <c r="B667" s="54" t="str">
        <f t="shared" si="77"/>
        <v>448.BV17</v>
      </c>
      <c r="C667" s="54" t="str">
        <f t="shared" si="78"/>
        <v>448.BV17</v>
      </c>
      <c r="D667" s="46" t="s">
        <v>828</v>
      </c>
      <c r="E667" s="64" t="s">
        <v>637</v>
      </c>
      <c r="F667" s="64"/>
      <c r="G667" s="46" t="s">
        <v>27</v>
      </c>
      <c r="H667" s="46" t="s">
        <v>315</v>
      </c>
      <c r="I667" s="50">
        <v>10</v>
      </c>
      <c r="J667" s="49"/>
      <c r="K667" s="50">
        <f t="shared" si="80"/>
        <v>0</v>
      </c>
      <c r="L667" s="48">
        <f t="shared" si="79"/>
        <v>0</v>
      </c>
      <c r="M667" s="62"/>
      <c r="N667" s="46"/>
      <c r="O667" s="46"/>
      <c r="P667" s="46"/>
    </row>
    <row r="668" spans="1:16" ht="53.25" customHeight="1">
      <c r="A668" s="54">
        <f>IF(I668="","",COUNTA($I$14:I668))-123</f>
        <v>449</v>
      </c>
      <c r="B668" s="54" t="str">
        <f t="shared" si="77"/>
        <v>449.BV17</v>
      </c>
      <c r="C668" s="54" t="str">
        <f t="shared" si="78"/>
        <v>449.BV17</v>
      </c>
      <c r="D668" s="46" t="s">
        <v>828</v>
      </c>
      <c r="E668" s="64" t="s">
        <v>638</v>
      </c>
      <c r="F668" s="64"/>
      <c r="G668" s="46" t="s">
        <v>27</v>
      </c>
      <c r="H668" s="46" t="s">
        <v>142</v>
      </c>
      <c r="I668" s="50">
        <v>530</v>
      </c>
      <c r="J668" s="49"/>
      <c r="K668" s="50">
        <f t="shared" si="80"/>
        <v>0</v>
      </c>
      <c r="L668" s="48">
        <f t="shared" si="79"/>
        <v>0</v>
      </c>
      <c r="M668" s="47"/>
      <c r="N668" s="46"/>
      <c r="O668" s="46"/>
      <c r="P668" s="46"/>
    </row>
    <row r="669" spans="1:16" ht="53.25" customHeight="1">
      <c r="A669" s="54">
        <f>IF(I669="","",COUNTA($I$14:I669))-123</f>
        <v>450</v>
      </c>
      <c r="B669" s="54" t="str">
        <f t="shared" si="77"/>
        <v>450.BV17</v>
      </c>
      <c r="C669" s="54" t="str">
        <f t="shared" si="78"/>
        <v>450.BV17</v>
      </c>
      <c r="D669" s="74" t="s">
        <v>815</v>
      </c>
      <c r="E669" s="64" t="s">
        <v>827</v>
      </c>
      <c r="F669" s="64"/>
      <c r="G669" s="46" t="s">
        <v>41</v>
      </c>
      <c r="H669" s="46" t="s">
        <v>639</v>
      </c>
      <c r="I669" s="50">
        <v>5</v>
      </c>
      <c r="J669" s="49"/>
      <c r="K669" s="50">
        <f t="shared" si="80"/>
        <v>0</v>
      </c>
      <c r="L669" s="48">
        <f t="shared" si="79"/>
        <v>0</v>
      </c>
      <c r="M669" s="47"/>
      <c r="N669" s="46"/>
      <c r="O669" s="46"/>
      <c r="P669" s="46"/>
    </row>
    <row r="670" spans="1:16" ht="53.25" customHeight="1">
      <c r="A670" s="54">
        <f>IF(I670="","",COUNTA($I$14:I670))-123</f>
        <v>451</v>
      </c>
      <c r="B670" s="54" t="str">
        <f t="shared" si="77"/>
        <v>451.BV17</v>
      </c>
      <c r="C670" s="54" t="str">
        <f t="shared" si="78"/>
        <v>451.BV17</v>
      </c>
      <c r="D670" s="74" t="s">
        <v>815</v>
      </c>
      <c r="E670" s="64" t="s">
        <v>826</v>
      </c>
      <c r="F670" s="64"/>
      <c r="G670" s="46" t="s">
        <v>41</v>
      </c>
      <c r="H670" s="46" t="s">
        <v>825</v>
      </c>
      <c r="I670" s="50">
        <v>600</v>
      </c>
      <c r="J670" s="49"/>
      <c r="K670" s="50">
        <f t="shared" si="80"/>
        <v>0</v>
      </c>
      <c r="L670" s="48">
        <f t="shared" si="79"/>
        <v>0</v>
      </c>
      <c r="M670" s="47"/>
      <c r="N670" s="46"/>
      <c r="O670" s="46"/>
      <c r="P670" s="46"/>
    </row>
    <row r="671" spans="1:16" ht="53.25" customHeight="1">
      <c r="A671" s="54">
        <f>IF(I671="","",COUNTA($I$14:I671))-123</f>
        <v>452</v>
      </c>
      <c r="B671" s="54" t="str">
        <f t="shared" si="77"/>
        <v>452.BV17</v>
      </c>
      <c r="C671" s="54" t="str">
        <f t="shared" si="78"/>
        <v>452.BV17</v>
      </c>
      <c r="D671" s="74" t="s">
        <v>815</v>
      </c>
      <c r="E671" s="64" t="s">
        <v>824</v>
      </c>
      <c r="F671" s="64"/>
      <c r="G671" s="46" t="s">
        <v>41</v>
      </c>
      <c r="H671" s="46" t="s">
        <v>640</v>
      </c>
      <c r="I671" s="50">
        <v>5</v>
      </c>
      <c r="J671" s="49"/>
      <c r="K671" s="50">
        <f t="shared" si="80"/>
        <v>0</v>
      </c>
      <c r="L671" s="48">
        <f t="shared" si="79"/>
        <v>0</v>
      </c>
      <c r="M671" s="47"/>
      <c r="N671" s="46"/>
      <c r="O671" s="46"/>
      <c r="P671" s="46"/>
    </row>
    <row r="672" spans="1:16">
      <c r="A672" s="54"/>
      <c r="B672" s="54"/>
      <c r="C672" s="54"/>
      <c r="D672" s="46"/>
      <c r="E672" s="70" t="s">
        <v>641</v>
      </c>
      <c r="F672" s="70"/>
      <c r="G672" s="46"/>
      <c r="H672" s="46"/>
      <c r="I672" s="50"/>
      <c r="J672" s="49"/>
      <c r="K672" s="50" t="str">
        <f t="shared" si="80"/>
        <v/>
      </c>
      <c r="L672" s="48"/>
      <c r="M672" s="72"/>
      <c r="N672" s="46"/>
      <c r="O672" s="46"/>
      <c r="P672" s="46"/>
    </row>
    <row r="673" spans="1:16" ht="53.25" customHeight="1">
      <c r="A673" s="54">
        <f>IF(I673="","",COUNTA($I$14:I673))-123</f>
        <v>453</v>
      </c>
      <c r="B673" s="54" t="str">
        <f t="shared" ref="B673:B689" si="81">IF(A673="","",CONCATENATE(A673,".BV17"))</f>
        <v>453.BV17</v>
      </c>
      <c r="C673" s="54" t="str">
        <f t="shared" ref="C673:C689" si="82">B673</f>
        <v>453.BV17</v>
      </c>
      <c r="D673" s="61" t="s">
        <v>823</v>
      </c>
      <c r="E673" s="143" t="s">
        <v>642</v>
      </c>
      <c r="F673" s="143"/>
      <c r="G673" s="46" t="s">
        <v>27</v>
      </c>
      <c r="H673" s="46" t="s">
        <v>334</v>
      </c>
      <c r="I673" s="50">
        <v>2</v>
      </c>
      <c r="J673" s="49"/>
      <c r="K673" s="50">
        <f t="shared" si="80"/>
        <v>0</v>
      </c>
      <c r="L673" s="48">
        <f t="shared" ref="L673:L689" si="83">K673</f>
        <v>0</v>
      </c>
      <c r="M673" s="136"/>
      <c r="N673" s="46"/>
      <c r="O673" s="46"/>
      <c r="P673" s="46"/>
    </row>
    <row r="674" spans="1:16" ht="53.25" customHeight="1">
      <c r="A674" s="54">
        <f>IF(I674="","",COUNTA($I$14:I674))-123</f>
        <v>454</v>
      </c>
      <c r="B674" s="54" t="str">
        <f t="shared" si="81"/>
        <v>454.BV17</v>
      </c>
      <c r="C674" s="54" t="str">
        <f t="shared" si="82"/>
        <v>454.BV17</v>
      </c>
      <c r="D674" s="61" t="s">
        <v>823</v>
      </c>
      <c r="E674" s="49" t="s">
        <v>643</v>
      </c>
      <c r="F674" s="49"/>
      <c r="G674" s="46" t="s">
        <v>27</v>
      </c>
      <c r="H674" s="46" t="s">
        <v>330</v>
      </c>
      <c r="I674" s="50">
        <v>2</v>
      </c>
      <c r="J674" s="49"/>
      <c r="K674" s="50">
        <f t="shared" si="80"/>
        <v>0</v>
      </c>
      <c r="L674" s="48">
        <f t="shared" si="83"/>
        <v>0</v>
      </c>
      <c r="M674" s="136"/>
      <c r="N674" s="122"/>
      <c r="O674" s="46"/>
      <c r="P674" s="46"/>
    </row>
    <row r="675" spans="1:16" ht="53.25" customHeight="1">
      <c r="A675" s="54">
        <f>IF(I675="","",COUNTA($I$14:I675))-123</f>
        <v>455</v>
      </c>
      <c r="B675" s="54" t="str">
        <f t="shared" si="81"/>
        <v>455.BV17</v>
      </c>
      <c r="C675" s="54" t="str">
        <f t="shared" si="82"/>
        <v>455.BV17</v>
      </c>
      <c r="D675" s="61" t="s">
        <v>822</v>
      </c>
      <c r="E675" s="178" t="s">
        <v>644</v>
      </c>
      <c r="F675" s="178"/>
      <c r="G675" s="46" t="s">
        <v>27</v>
      </c>
      <c r="H675" s="46" t="s">
        <v>239</v>
      </c>
      <c r="I675" s="50">
        <v>3</v>
      </c>
      <c r="J675" s="49"/>
      <c r="K675" s="50">
        <f t="shared" si="80"/>
        <v>0</v>
      </c>
      <c r="L675" s="48">
        <f t="shared" si="83"/>
        <v>0</v>
      </c>
      <c r="M675" s="136"/>
      <c r="N675" s="105"/>
      <c r="O675" s="46"/>
      <c r="P675" s="46"/>
    </row>
    <row r="676" spans="1:16" ht="53.25" customHeight="1">
      <c r="A676" s="54">
        <f>IF(I676="","",COUNTA($I$14:I676))-123</f>
        <v>456</v>
      </c>
      <c r="B676" s="54" t="str">
        <f t="shared" si="81"/>
        <v>456.BV17</v>
      </c>
      <c r="C676" s="54" t="str">
        <f t="shared" si="82"/>
        <v>456.BV17</v>
      </c>
      <c r="D676" s="74" t="s">
        <v>815</v>
      </c>
      <c r="E676" s="178" t="s">
        <v>821</v>
      </c>
      <c r="F676" s="178"/>
      <c r="G676" s="188" t="s">
        <v>820</v>
      </c>
      <c r="H676" s="188" t="s">
        <v>820</v>
      </c>
      <c r="I676" s="50">
        <v>5</v>
      </c>
      <c r="J676" s="144"/>
      <c r="K676" s="50">
        <f t="shared" si="80"/>
        <v>0</v>
      </c>
      <c r="L676" s="48">
        <f t="shared" si="83"/>
        <v>0</v>
      </c>
      <c r="M676" s="64"/>
      <c r="N676" s="105"/>
      <c r="O676" s="46"/>
      <c r="P676" s="46"/>
    </row>
    <row r="677" spans="1:16" ht="53.25" customHeight="1">
      <c r="A677" s="54">
        <f>IF(I677="","",COUNTA($I$14:I677))-123</f>
        <v>457</v>
      </c>
      <c r="B677" s="54" t="str">
        <f t="shared" si="81"/>
        <v>457.BV17</v>
      </c>
      <c r="C677" s="54" t="str">
        <f t="shared" si="82"/>
        <v>457.BV17</v>
      </c>
      <c r="D677" s="74" t="s">
        <v>815</v>
      </c>
      <c r="E677" s="178" t="s">
        <v>819</v>
      </c>
      <c r="F677" s="178"/>
      <c r="G677" s="46" t="s">
        <v>48</v>
      </c>
      <c r="H677" s="213" t="s">
        <v>818</v>
      </c>
      <c r="I677" s="50">
        <v>5</v>
      </c>
      <c r="J677" s="213"/>
      <c r="K677" s="50">
        <f t="shared" si="80"/>
        <v>0</v>
      </c>
      <c r="L677" s="48">
        <f t="shared" si="83"/>
        <v>0</v>
      </c>
      <c r="M677" s="100"/>
      <c r="N677" s="105"/>
      <c r="O677" s="46"/>
      <c r="P677" s="46"/>
    </row>
    <row r="678" spans="1:16" ht="53.25" customHeight="1">
      <c r="A678" s="54">
        <f>IF(I678="","",COUNTA($I$14:I678))-123</f>
        <v>458</v>
      </c>
      <c r="B678" s="54" t="str">
        <f t="shared" si="81"/>
        <v>458.BV17</v>
      </c>
      <c r="C678" s="54" t="str">
        <f t="shared" si="82"/>
        <v>458.BV17</v>
      </c>
      <c r="D678" s="74" t="s">
        <v>815</v>
      </c>
      <c r="E678" s="64" t="s">
        <v>817</v>
      </c>
      <c r="F678" s="64"/>
      <c r="G678" s="46" t="s">
        <v>27</v>
      </c>
      <c r="H678" s="46" t="s">
        <v>645</v>
      </c>
      <c r="I678" s="50">
        <v>400</v>
      </c>
      <c r="J678" s="49"/>
      <c r="K678" s="50">
        <f t="shared" si="80"/>
        <v>0</v>
      </c>
      <c r="L678" s="48">
        <f t="shared" si="83"/>
        <v>0</v>
      </c>
      <c r="M678" s="47"/>
      <c r="N678" s="105"/>
      <c r="O678" s="46"/>
      <c r="P678" s="46"/>
    </row>
    <row r="679" spans="1:16" ht="53.25" customHeight="1">
      <c r="A679" s="54">
        <f>IF(I679="","",COUNTA($I$14:I679))-123</f>
        <v>459</v>
      </c>
      <c r="B679" s="54" t="str">
        <f t="shared" si="81"/>
        <v>459.BV17</v>
      </c>
      <c r="C679" s="54" t="str">
        <f t="shared" si="82"/>
        <v>459.BV17</v>
      </c>
      <c r="D679" s="74" t="s">
        <v>815</v>
      </c>
      <c r="E679" s="64" t="s">
        <v>646</v>
      </c>
      <c r="F679" s="64"/>
      <c r="G679" s="46" t="s">
        <v>148</v>
      </c>
      <c r="H679" s="46" t="s">
        <v>647</v>
      </c>
      <c r="I679" s="50">
        <v>20</v>
      </c>
      <c r="J679" s="49"/>
      <c r="K679" s="50">
        <f t="shared" si="80"/>
        <v>0</v>
      </c>
      <c r="L679" s="48">
        <f t="shared" si="83"/>
        <v>0</v>
      </c>
      <c r="M679" s="47"/>
      <c r="N679" s="105"/>
      <c r="O679" s="46"/>
      <c r="P679" s="46"/>
    </row>
    <row r="680" spans="1:16" ht="53.25" customHeight="1">
      <c r="A680" s="54">
        <f>IF(I680="","",COUNTA($I$14:I680))-123</f>
        <v>460</v>
      </c>
      <c r="B680" s="54" t="str">
        <f t="shared" si="81"/>
        <v>460.BV17</v>
      </c>
      <c r="C680" s="54" t="str">
        <f t="shared" si="82"/>
        <v>460.BV17</v>
      </c>
      <c r="D680" s="74" t="s">
        <v>815</v>
      </c>
      <c r="E680" s="64" t="s">
        <v>816</v>
      </c>
      <c r="F680" s="64"/>
      <c r="G680" s="46" t="s">
        <v>148</v>
      </c>
      <c r="H680" s="46" t="s">
        <v>813</v>
      </c>
      <c r="I680" s="50">
        <v>360</v>
      </c>
      <c r="J680" s="49"/>
      <c r="K680" s="50">
        <f t="shared" si="80"/>
        <v>0</v>
      </c>
      <c r="L680" s="48">
        <f t="shared" si="83"/>
        <v>0</v>
      </c>
      <c r="M680" s="47"/>
      <c r="N680" s="54"/>
      <c r="O680" s="54"/>
      <c r="P680" s="46"/>
    </row>
    <row r="681" spans="1:16" ht="53.25" customHeight="1">
      <c r="A681" s="54">
        <f>IF(I681="","",COUNTA($I$14:I681))-123</f>
        <v>461</v>
      </c>
      <c r="B681" s="54" t="str">
        <f t="shared" si="81"/>
        <v>461.BV17</v>
      </c>
      <c r="C681" s="54" t="str">
        <f t="shared" si="82"/>
        <v>461.BV17</v>
      </c>
      <c r="D681" s="74" t="s">
        <v>815</v>
      </c>
      <c r="E681" s="64" t="s">
        <v>814</v>
      </c>
      <c r="F681" s="64"/>
      <c r="G681" s="46" t="s">
        <v>148</v>
      </c>
      <c r="H681" s="46" t="s">
        <v>813</v>
      </c>
      <c r="I681" s="50">
        <v>240</v>
      </c>
      <c r="J681" s="49"/>
      <c r="K681" s="50">
        <f t="shared" si="80"/>
        <v>0</v>
      </c>
      <c r="L681" s="48">
        <f t="shared" si="83"/>
        <v>0</v>
      </c>
      <c r="M681" s="47"/>
      <c r="N681" s="54"/>
      <c r="O681" s="54"/>
      <c r="P681" s="46"/>
    </row>
    <row r="682" spans="1:16" ht="53.25" customHeight="1">
      <c r="A682" s="54">
        <f>IF(I682="","",COUNTA($I$14:I682))-123</f>
        <v>462</v>
      </c>
      <c r="B682" s="54" t="str">
        <f t="shared" si="81"/>
        <v>462.BV17</v>
      </c>
      <c r="C682" s="54" t="str">
        <f t="shared" si="82"/>
        <v>462.BV17</v>
      </c>
      <c r="D682" s="54" t="s">
        <v>812</v>
      </c>
      <c r="E682" s="100" t="s">
        <v>648</v>
      </c>
      <c r="F682" s="100"/>
      <c r="G682" s="46" t="s">
        <v>27</v>
      </c>
      <c r="H682" s="46" t="s">
        <v>308</v>
      </c>
      <c r="I682" s="50">
        <v>5</v>
      </c>
      <c r="J682" s="179"/>
      <c r="K682" s="50">
        <f t="shared" si="80"/>
        <v>0</v>
      </c>
      <c r="L682" s="48">
        <f t="shared" si="83"/>
        <v>0</v>
      </c>
      <c r="M682" s="214"/>
      <c r="N682" s="54"/>
      <c r="O682" s="46"/>
      <c r="P682" s="147"/>
    </row>
    <row r="683" spans="1:16" ht="53.25" customHeight="1">
      <c r="A683" s="54">
        <f>IF(I683="","",COUNTA($I$14:I683))-123</f>
        <v>463</v>
      </c>
      <c r="B683" s="54" t="str">
        <f t="shared" si="81"/>
        <v>463.BV17</v>
      </c>
      <c r="C683" s="54" t="str">
        <f t="shared" si="82"/>
        <v>463.BV17</v>
      </c>
      <c r="D683" s="54" t="s">
        <v>812</v>
      </c>
      <c r="E683" s="100" t="s">
        <v>649</v>
      </c>
      <c r="F683" s="100"/>
      <c r="G683" s="46" t="s">
        <v>27</v>
      </c>
      <c r="H683" s="54" t="s">
        <v>263</v>
      </c>
      <c r="I683" s="50">
        <v>5</v>
      </c>
      <c r="J683" s="179"/>
      <c r="K683" s="50">
        <f t="shared" si="80"/>
        <v>0</v>
      </c>
      <c r="L683" s="48">
        <f t="shared" si="83"/>
        <v>0</v>
      </c>
      <c r="M683" s="215"/>
      <c r="N683" s="54"/>
      <c r="O683" s="46"/>
      <c r="P683" s="147"/>
    </row>
    <row r="684" spans="1:16" ht="53.25" customHeight="1">
      <c r="A684" s="54">
        <f>IF(I684="","",COUNTA($I$14:I684))-123</f>
        <v>464</v>
      </c>
      <c r="B684" s="54" t="str">
        <f t="shared" si="81"/>
        <v>464.BV17</v>
      </c>
      <c r="C684" s="54" t="str">
        <f t="shared" si="82"/>
        <v>464.BV17</v>
      </c>
      <c r="D684" s="46" t="s">
        <v>811</v>
      </c>
      <c r="E684" s="64" t="s">
        <v>650</v>
      </c>
      <c r="F684" s="64"/>
      <c r="G684" s="46" t="s">
        <v>27</v>
      </c>
      <c r="H684" s="46" t="s">
        <v>645</v>
      </c>
      <c r="I684" s="50">
        <v>5</v>
      </c>
      <c r="J684" s="49"/>
      <c r="K684" s="50">
        <f t="shared" si="80"/>
        <v>0</v>
      </c>
      <c r="L684" s="48">
        <f t="shared" si="83"/>
        <v>0</v>
      </c>
      <c r="M684" s="47"/>
      <c r="N684" s="46"/>
      <c r="O684" s="129"/>
      <c r="P684" s="129"/>
    </row>
    <row r="685" spans="1:16" ht="53.25" customHeight="1">
      <c r="A685" s="54">
        <f>IF(I685="","",COUNTA($I$14:I685))-123</f>
        <v>465</v>
      </c>
      <c r="B685" s="54" t="str">
        <f t="shared" si="81"/>
        <v>465.BV17</v>
      </c>
      <c r="C685" s="54" t="str">
        <f t="shared" si="82"/>
        <v>465.BV17</v>
      </c>
      <c r="D685" s="46" t="s">
        <v>811</v>
      </c>
      <c r="E685" s="64" t="s">
        <v>651</v>
      </c>
      <c r="F685" s="64"/>
      <c r="G685" s="46" t="s">
        <v>27</v>
      </c>
      <c r="H685" s="46" t="s">
        <v>645</v>
      </c>
      <c r="I685" s="50">
        <v>5</v>
      </c>
      <c r="J685" s="49"/>
      <c r="K685" s="50">
        <f t="shared" si="80"/>
        <v>0</v>
      </c>
      <c r="L685" s="48">
        <f t="shared" si="83"/>
        <v>0</v>
      </c>
      <c r="M685" s="47"/>
      <c r="N685" s="46"/>
      <c r="O685" s="129"/>
      <c r="P685" s="129"/>
    </row>
    <row r="686" spans="1:16" ht="53.25" customHeight="1">
      <c r="A686" s="54">
        <f>IF(I686="","",COUNTA($I$14:I686))-123</f>
        <v>466</v>
      </c>
      <c r="B686" s="54" t="str">
        <f t="shared" si="81"/>
        <v>466.BV17</v>
      </c>
      <c r="C686" s="54" t="str">
        <f t="shared" si="82"/>
        <v>466.BV17</v>
      </c>
      <c r="D686" s="46" t="s">
        <v>811</v>
      </c>
      <c r="E686" s="64" t="s">
        <v>652</v>
      </c>
      <c r="F686" s="64"/>
      <c r="G686" s="46" t="s">
        <v>27</v>
      </c>
      <c r="H686" s="46" t="s">
        <v>645</v>
      </c>
      <c r="I686" s="50">
        <v>5</v>
      </c>
      <c r="J686" s="49"/>
      <c r="K686" s="50">
        <f t="shared" si="80"/>
        <v>0</v>
      </c>
      <c r="L686" s="48">
        <f t="shared" si="83"/>
        <v>0</v>
      </c>
      <c r="M686" s="47"/>
      <c r="N686" s="46"/>
      <c r="O686" s="129"/>
      <c r="P686" s="129"/>
    </row>
    <row r="687" spans="1:16" ht="53.25" customHeight="1">
      <c r="A687" s="54">
        <f>IF(I687="","",COUNTA($I$14:I687))-123</f>
        <v>467</v>
      </c>
      <c r="B687" s="54" t="str">
        <f t="shared" si="81"/>
        <v>467.BV17</v>
      </c>
      <c r="C687" s="54" t="str">
        <f t="shared" si="82"/>
        <v>467.BV17</v>
      </c>
      <c r="D687" s="46" t="s">
        <v>811</v>
      </c>
      <c r="E687" s="64" t="s">
        <v>653</v>
      </c>
      <c r="F687" s="64"/>
      <c r="G687" s="46" t="s">
        <v>27</v>
      </c>
      <c r="H687" s="46" t="s">
        <v>645</v>
      </c>
      <c r="I687" s="50">
        <v>5</v>
      </c>
      <c r="J687" s="49"/>
      <c r="K687" s="50">
        <f t="shared" si="80"/>
        <v>0</v>
      </c>
      <c r="L687" s="48">
        <f t="shared" si="83"/>
        <v>0</v>
      </c>
      <c r="M687" s="47"/>
      <c r="N687" s="46"/>
      <c r="O687" s="129"/>
      <c r="P687" s="129"/>
    </row>
    <row r="688" spans="1:16" ht="53.25" customHeight="1">
      <c r="A688" s="54">
        <f>IF(I688="","",COUNTA($I$14:I688))-123</f>
        <v>468</v>
      </c>
      <c r="B688" s="54" t="str">
        <f t="shared" si="81"/>
        <v>468.BV17</v>
      </c>
      <c r="C688" s="54" t="str">
        <f t="shared" si="82"/>
        <v>468.BV17</v>
      </c>
      <c r="D688" s="46" t="s">
        <v>810</v>
      </c>
      <c r="E688" s="64" t="s">
        <v>654</v>
      </c>
      <c r="F688" s="64"/>
      <c r="G688" s="46" t="s">
        <v>27</v>
      </c>
      <c r="H688" s="46" t="s">
        <v>142</v>
      </c>
      <c r="I688" s="50">
        <v>180</v>
      </c>
      <c r="J688" s="49"/>
      <c r="K688" s="50">
        <f t="shared" si="80"/>
        <v>0</v>
      </c>
      <c r="L688" s="48">
        <f t="shared" si="83"/>
        <v>0</v>
      </c>
      <c r="M688" s="47"/>
      <c r="N688" s="46"/>
      <c r="O688" s="46"/>
      <c r="P688" s="46"/>
    </row>
    <row r="689" spans="1:16" ht="53.25" customHeight="1">
      <c r="A689" s="54">
        <f>IF(I689="","",COUNTA($I$14:I689))-123</f>
        <v>469</v>
      </c>
      <c r="B689" s="54" t="str">
        <f t="shared" si="81"/>
        <v>469.BV17</v>
      </c>
      <c r="C689" s="54" t="str">
        <f t="shared" si="82"/>
        <v>469.BV17</v>
      </c>
      <c r="D689" s="46" t="s">
        <v>810</v>
      </c>
      <c r="E689" s="64" t="s">
        <v>655</v>
      </c>
      <c r="F689" s="64"/>
      <c r="G689" s="46" t="s">
        <v>27</v>
      </c>
      <c r="H689" s="46" t="s">
        <v>142</v>
      </c>
      <c r="I689" s="50">
        <v>1825</v>
      </c>
      <c r="J689" s="49"/>
      <c r="K689" s="50">
        <f t="shared" si="80"/>
        <v>0</v>
      </c>
      <c r="L689" s="48">
        <f t="shared" si="83"/>
        <v>0</v>
      </c>
      <c r="M689" s="47"/>
      <c r="N689" s="46"/>
      <c r="O689" s="46"/>
      <c r="P689" s="46"/>
    </row>
    <row r="690" spans="1:16" s="65" customFormat="1" ht="19.5">
      <c r="A690" s="54"/>
      <c r="B690" s="71"/>
      <c r="C690" s="71"/>
      <c r="D690" s="66"/>
      <c r="E690" s="70" t="s">
        <v>656</v>
      </c>
      <c r="F690" s="70"/>
      <c r="G690" s="66"/>
      <c r="H690" s="66"/>
      <c r="I690" s="67"/>
      <c r="J690" s="68"/>
      <c r="K690" s="50" t="str">
        <f t="shared" si="80"/>
        <v/>
      </c>
      <c r="L690" s="67"/>
      <c r="M690" s="69"/>
      <c r="N690" s="46"/>
      <c r="O690" s="66"/>
      <c r="P690" s="66"/>
    </row>
    <row r="691" spans="1:16" ht="53.25" customHeight="1">
      <c r="A691" s="54">
        <f>IF(I691="","",COUNTA($I$14:I691))-123</f>
        <v>470</v>
      </c>
      <c r="B691" s="54" t="str">
        <f>IF(A691="","",CONCATENATE(A691,".BV17"))</f>
        <v>470.BV17</v>
      </c>
      <c r="C691" s="54" t="str">
        <f>B691</f>
        <v>470.BV17</v>
      </c>
      <c r="D691" s="46" t="s">
        <v>809</v>
      </c>
      <c r="E691" s="64" t="s">
        <v>657</v>
      </c>
      <c r="F691" s="64"/>
      <c r="G691" s="46" t="s">
        <v>27</v>
      </c>
      <c r="H691" s="46" t="s">
        <v>658</v>
      </c>
      <c r="I691" s="50">
        <v>1500</v>
      </c>
      <c r="J691" s="49"/>
      <c r="K691" s="50">
        <f t="shared" si="80"/>
        <v>0</v>
      </c>
      <c r="L691" s="48">
        <f>K691</f>
        <v>0</v>
      </c>
      <c r="M691" s="47"/>
      <c r="N691" s="46"/>
      <c r="O691" s="46"/>
      <c r="P691" s="46"/>
    </row>
    <row r="692" spans="1:16" ht="53.25" customHeight="1">
      <c r="A692" s="54">
        <f>IF(I692="","",COUNTA($I$14:I692))-123</f>
        <v>471</v>
      </c>
      <c r="B692" s="54" t="str">
        <f>IF(A692="","",CONCATENATE(A692,".BV17"))</f>
        <v>471.BV17</v>
      </c>
      <c r="C692" s="54" t="str">
        <f>B692</f>
        <v>471.BV17</v>
      </c>
      <c r="D692" s="46" t="s">
        <v>809</v>
      </c>
      <c r="E692" s="64" t="s">
        <v>659</v>
      </c>
      <c r="F692" s="64"/>
      <c r="G692" s="46" t="s">
        <v>27</v>
      </c>
      <c r="H692" s="46" t="s">
        <v>658</v>
      </c>
      <c r="I692" s="50">
        <v>1500</v>
      </c>
      <c r="J692" s="49"/>
      <c r="K692" s="50">
        <f t="shared" si="80"/>
        <v>0</v>
      </c>
      <c r="L692" s="48">
        <f>K692</f>
        <v>0</v>
      </c>
      <c r="M692" s="47"/>
      <c r="N692" s="180"/>
      <c r="O692" s="46"/>
      <c r="P692" s="46"/>
    </row>
    <row r="693" spans="1:16" s="57" customFormat="1" ht="53.25" customHeight="1">
      <c r="A693" s="54">
        <f>IF(I693="","",COUNTA($I$14:I693))-123</f>
        <v>472</v>
      </c>
      <c r="B693" s="54" t="str">
        <f>IF(A693="","",CONCATENATE(A693,".BV17"))</f>
        <v>472.BV17</v>
      </c>
      <c r="C693" s="54" t="str">
        <f>B693</f>
        <v>472.BV17</v>
      </c>
      <c r="D693" s="74" t="s">
        <v>805</v>
      </c>
      <c r="E693" s="64" t="s">
        <v>660</v>
      </c>
      <c r="F693" s="64"/>
      <c r="G693" s="46" t="s">
        <v>90</v>
      </c>
      <c r="H693" s="46" t="s">
        <v>661</v>
      </c>
      <c r="I693" s="50">
        <v>150</v>
      </c>
      <c r="J693" s="168"/>
      <c r="K693" s="50">
        <f t="shared" si="80"/>
        <v>0</v>
      </c>
      <c r="L693" s="48">
        <f>K693</f>
        <v>0</v>
      </c>
      <c r="M693" s="47"/>
      <c r="N693" s="46"/>
      <c r="O693" s="46"/>
      <c r="P693" s="46"/>
    </row>
    <row r="694" spans="1:16" s="57" customFormat="1" ht="53.25" customHeight="1">
      <c r="A694" s="54">
        <f>IF(I694="","",COUNTA($I$14:I694))-123</f>
        <v>473</v>
      </c>
      <c r="B694" s="54" t="str">
        <f>IF(A694="","",CONCATENATE(A694,".BV17"))</f>
        <v>473.BV17</v>
      </c>
      <c r="C694" s="54" t="str">
        <f>B694</f>
        <v>473.BV17</v>
      </c>
      <c r="D694" s="74" t="s">
        <v>808</v>
      </c>
      <c r="E694" s="64" t="s">
        <v>662</v>
      </c>
      <c r="F694" s="64"/>
      <c r="G694" s="46" t="s">
        <v>90</v>
      </c>
      <c r="H694" s="46" t="s">
        <v>661</v>
      </c>
      <c r="I694" s="50">
        <v>150</v>
      </c>
      <c r="J694" s="168"/>
      <c r="K694" s="50">
        <f t="shared" si="80"/>
        <v>0</v>
      </c>
      <c r="L694" s="48">
        <f>K694</f>
        <v>0</v>
      </c>
      <c r="M694" s="47"/>
      <c r="N694" s="46"/>
      <c r="O694" s="46"/>
      <c r="P694" s="46"/>
    </row>
    <row r="695" spans="1:16" ht="53.25" customHeight="1">
      <c r="A695" s="54">
        <f>IF(I695="","",COUNTA($I$14:I695))-123</f>
        <v>474</v>
      </c>
      <c r="B695" s="54" t="str">
        <f>IF(A695="","",CONCATENATE(A695,".BV17"))</f>
        <v>474.BV17</v>
      </c>
      <c r="C695" s="54" t="str">
        <f>B695</f>
        <v>474.BV17</v>
      </c>
      <c r="D695" s="74" t="s">
        <v>807</v>
      </c>
      <c r="E695" s="64" t="s">
        <v>663</v>
      </c>
      <c r="F695" s="64"/>
      <c r="G695" s="46" t="s">
        <v>27</v>
      </c>
      <c r="H695" s="46" t="s">
        <v>664</v>
      </c>
      <c r="I695" s="50">
        <v>2500</v>
      </c>
      <c r="J695" s="49"/>
      <c r="K695" s="50">
        <f t="shared" si="80"/>
        <v>0</v>
      </c>
      <c r="L695" s="48">
        <f>K695</f>
        <v>0</v>
      </c>
      <c r="M695" s="47"/>
      <c r="N695" s="46"/>
      <c r="O695" s="46"/>
      <c r="P695" s="46"/>
    </row>
    <row r="696" spans="1:16">
      <c r="A696" s="54"/>
      <c r="B696" s="54"/>
      <c r="C696" s="54"/>
      <c r="D696" s="54"/>
      <c r="E696" s="63" t="s">
        <v>665</v>
      </c>
      <c r="F696" s="63"/>
      <c r="G696" s="46"/>
      <c r="H696" s="46"/>
      <c r="I696" s="50"/>
      <c r="J696" s="49"/>
      <c r="K696" s="50" t="str">
        <f t="shared" si="80"/>
        <v/>
      </c>
      <c r="L696" s="48"/>
      <c r="M696" s="47"/>
      <c r="N696" s="46"/>
      <c r="O696" s="46"/>
      <c r="P696" s="46"/>
    </row>
    <row r="697" spans="1:16" ht="53.25" customHeight="1">
      <c r="A697" s="54">
        <f>IF(I697="","",COUNTA($I$14:I697))-123</f>
        <v>475</v>
      </c>
      <c r="B697" s="54" t="str">
        <f>IF(A697="","",CONCATENATE(A697,".BV17"))</f>
        <v>475.BV17</v>
      </c>
      <c r="C697" s="54" t="str">
        <f>B697</f>
        <v>475.BV17</v>
      </c>
      <c r="D697" s="74" t="s">
        <v>806</v>
      </c>
      <c r="E697" s="64" t="s">
        <v>666</v>
      </c>
      <c r="F697" s="64"/>
      <c r="G697" s="46" t="s">
        <v>231</v>
      </c>
      <c r="H697" s="46" t="s">
        <v>667</v>
      </c>
      <c r="I697" s="50">
        <v>650</v>
      </c>
      <c r="J697" s="49"/>
      <c r="K697" s="50">
        <f t="shared" ref="K697:K728" si="84">IF(I697="","",J697*I697)</f>
        <v>0</v>
      </c>
      <c r="L697" s="48">
        <f>K697</f>
        <v>0</v>
      </c>
      <c r="M697" s="47"/>
      <c r="N697" s="46"/>
      <c r="O697" s="46"/>
      <c r="P697" s="46"/>
    </row>
    <row r="698" spans="1:16" ht="135.75" customHeight="1">
      <c r="A698" s="54">
        <f>IF(I698="","",COUNTA($I$14:I698))-123</f>
        <v>476</v>
      </c>
      <c r="B698" s="54" t="str">
        <f>IF(A698="","",CONCATENATE(A698,".BV17"))</f>
        <v>476.BV17</v>
      </c>
      <c r="C698" s="54" t="str">
        <f>B698</f>
        <v>476.BV17</v>
      </c>
      <c r="D698" s="46" t="s">
        <v>805</v>
      </c>
      <c r="E698" s="64" t="s">
        <v>16</v>
      </c>
      <c r="F698" s="64"/>
      <c r="G698" s="46" t="s">
        <v>622</v>
      </c>
      <c r="H698" s="46" t="s">
        <v>668</v>
      </c>
      <c r="I698" s="50">
        <v>50</v>
      </c>
      <c r="J698" s="49"/>
      <c r="K698" s="50">
        <f t="shared" si="84"/>
        <v>0</v>
      </c>
      <c r="L698" s="48">
        <f>K698</f>
        <v>0</v>
      </c>
      <c r="M698" s="47"/>
      <c r="N698" s="46"/>
      <c r="O698" s="46"/>
      <c r="P698" s="46"/>
    </row>
    <row r="699" spans="1:16" ht="53.25" customHeight="1">
      <c r="A699" s="54">
        <f>IF(I699="","",COUNTA($I$14:I699))-123</f>
        <v>477</v>
      </c>
      <c r="B699" s="54" t="str">
        <f>IF(A699="","",CONCATENATE(A699,".BV17"))</f>
        <v>477.BV17</v>
      </c>
      <c r="C699" s="54" t="str">
        <f>B699</f>
        <v>477.BV17</v>
      </c>
      <c r="D699" s="46" t="s">
        <v>803</v>
      </c>
      <c r="E699" s="64" t="s">
        <v>804</v>
      </c>
      <c r="F699" s="64"/>
      <c r="G699" s="46" t="s">
        <v>90</v>
      </c>
      <c r="H699" s="46" t="s">
        <v>669</v>
      </c>
      <c r="I699" s="50">
        <v>450</v>
      </c>
      <c r="J699" s="50"/>
      <c r="K699" s="50">
        <f t="shared" si="84"/>
        <v>0</v>
      </c>
      <c r="L699" s="48">
        <f>K699</f>
        <v>0</v>
      </c>
      <c r="M699" s="129"/>
      <c r="N699" s="46"/>
      <c r="O699" s="61"/>
      <c r="P699" s="61"/>
    </row>
    <row r="700" spans="1:16" ht="53.25" customHeight="1">
      <c r="A700" s="54">
        <f>IF(I700="","",COUNTA($I$14:I700))-123</f>
        <v>478</v>
      </c>
      <c r="B700" s="54" t="str">
        <f>IF(A700="","",CONCATENATE(A700,".BV17"))</f>
        <v>478.BV17</v>
      </c>
      <c r="C700" s="54" t="str">
        <f>B700</f>
        <v>478.BV17</v>
      </c>
      <c r="D700" s="46" t="s">
        <v>803</v>
      </c>
      <c r="E700" s="64" t="s">
        <v>802</v>
      </c>
      <c r="F700" s="64"/>
      <c r="G700" s="46" t="s">
        <v>90</v>
      </c>
      <c r="H700" s="46" t="s">
        <v>669</v>
      </c>
      <c r="I700" s="50">
        <v>800</v>
      </c>
      <c r="J700" s="50"/>
      <c r="K700" s="50">
        <f t="shared" si="84"/>
        <v>0</v>
      </c>
      <c r="L700" s="48">
        <f>K700</f>
        <v>0</v>
      </c>
      <c r="M700" s="129"/>
      <c r="N700" s="46"/>
      <c r="O700" s="61"/>
      <c r="P700" s="61"/>
    </row>
    <row r="701" spans="1:16" s="65" customFormat="1" ht="19.5">
      <c r="A701" s="54"/>
      <c r="B701" s="54"/>
      <c r="C701" s="54"/>
      <c r="D701" s="66"/>
      <c r="E701" s="63" t="s">
        <v>670</v>
      </c>
      <c r="F701" s="63"/>
      <c r="G701" s="66"/>
      <c r="H701" s="66"/>
      <c r="I701" s="67"/>
      <c r="J701" s="68"/>
      <c r="K701" s="50" t="str">
        <f t="shared" si="84"/>
        <v/>
      </c>
      <c r="L701" s="67"/>
      <c r="M701" s="62"/>
      <c r="N701" s="61"/>
      <c r="O701" s="66"/>
      <c r="P701" s="66"/>
    </row>
    <row r="702" spans="1:16" ht="53.25" customHeight="1">
      <c r="A702" s="54">
        <f>IF(I702="","",COUNTA($I$14:I702))-123</f>
        <v>479</v>
      </c>
      <c r="B702" s="54" t="str">
        <f t="shared" ref="B702:B707" si="85">IF(A702="","",CONCATENATE(A702,".BV17"))</f>
        <v>479.BV17</v>
      </c>
      <c r="C702" s="54" t="str">
        <f t="shared" ref="C702:C707" si="86">B702</f>
        <v>479.BV17</v>
      </c>
      <c r="D702" s="46" t="s">
        <v>801</v>
      </c>
      <c r="E702" s="64" t="s">
        <v>671</v>
      </c>
      <c r="F702" s="64"/>
      <c r="G702" s="46" t="s">
        <v>231</v>
      </c>
      <c r="H702" s="46" t="s">
        <v>672</v>
      </c>
      <c r="I702" s="50">
        <v>30</v>
      </c>
      <c r="J702" s="49"/>
      <c r="K702" s="50">
        <f t="shared" si="84"/>
        <v>0</v>
      </c>
      <c r="L702" s="48">
        <f t="shared" ref="L702:L707" si="87">K702</f>
        <v>0</v>
      </c>
      <c r="M702" s="62"/>
      <c r="N702" s="61"/>
      <c r="O702" s="46"/>
      <c r="P702" s="46"/>
    </row>
    <row r="703" spans="1:16" ht="53.25" customHeight="1">
      <c r="A703" s="54">
        <f>IF(I703="","",COUNTA($I$14:I703))-123</f>
        <v>480</v>
      </c>
      <c r="B703" s="54" t="str">
        <f t="shared" si="85"/>
        <v>480.BV17</v>
      </c>
      <c r="C703" s="54" t="str">
        <f t="shared" si="86"/>
        <v>480.BV17</v>
      </c>
      <c r="D703" s="46" t="s">
        <v>801</v>
      </c>
      <c r="E703" s="64" t="s">
        <v>673</v>
      </c>
      <c r="F703" s="64"/>
      <c r="G703" s="46" t="s">
        <v>231</v>
      </c>
      <c r="H703" s="46" t="s">
        <v>672</v>
      </c>
      <c r="I703" s="50">
        <v>5</v>
      </c>
      <c r="J703" s="49"/>
      <c r="K703" s="50">
        <f t="shared" si="84"/>
        <v>0</v>
      </c>
      <c r="L703" s="48">
        <f t="shared" si="87"/>
        <v>0</v>
      </c>
      <c r="M703" s="62"/>
      <c r="N703" s="61"/>
      <c r="O703" s="46"/>
      <c r="P703" s="46"/>
    </row>
    <row r="704" spans="1:16" ht="53.25" customHeight="1">
      <c r="A704" s="54">
        <f>IF(I704="","",COUNTA($I$14:I704))-123</f>
        <v>481</v>
      </c>
      <c r="B704" s="54" t="str">
        <f t="shared" si="85"/>
        <v>481.BV17</v>
      </c>
      <c r="C704" s="54" t="str">
        <f t="shared" si="86"/>
        <v>481.BV17</v>
      </c>
      <c r="D704" s="46" t="s">
        <v>801</v>
      </c>
      <c r="E704" s="64" t="s">
        <v>674</v>
      </c>
      <c r="F704" s="64"/>
      <c r="G704" s="46" t="s">
        <v>48</v>
      </c>
      <c r="H704" s="46" t="s">
        <v>536</v>
      </c>
      <c r="I704" s="50">
        <v>5</v>
      </c>
      <c r="J704" s="49"/>
      <c r="K704" s="50">
        <f t="shared" si="84"/>
        <v>0</v>
      </c>
      <c r="L704" s="48">
        <f t="shared" si="87"/>
        <v>0</v>
      </c>
      <c r="M704" s="62"/>
      <c r="N704" s="61"/>
      <c r="O704" s="46"/>
      <c r="P704" s="46"/>
    </row>
    <row r="705" spans="1:16" ht="53.25" customHeight="1">
      <c r="A705" s="54">
        <f>IF(I705="","",COUNTA($I$14:I705))-123</f>
        <v>482</v>
      </c>
      <c r="B705" s="54" t="str">
        <f t="shared" si="85"/>
        <v>482.BV17</v>
      </c>
      <c r="C705" s="54" t="str">
        <f t="shared" si="86"/>
        <v>482.BV17</v>
      </c>
      <c r="D705" s="46" t="s">
        <v>801</v>
      </c>
      <c r="E705" s="64" t="s">
        <v>675</v>
      </c>
      <c r="F705" s="64"/>
      <c r="G705" s="46" t="s">
        <v>41</v>
      </c>
      <c r="H705" s="46" t="s">
        <v>676</v>
      </c>
      <c r="I705" s="50">
        <v>7500</v>
      </c>
      <c r="J705" s="49"/>
      <c r="K705" s="50">
        <f t="shared" si="84"/>
        <v>0</v>
      </c>
      <c r="L705" s="48">
        <f t="shared" si="87"/>
        <v>0</v>
      </c>
      <c r="M705" s="62"/>
      <c r="N705" s="61"/>
      <c r="O705" s="46"/>
      <c r="P705" s="46"/>
    </row>
    <row r="706" spans="1:16" ht="53.25" customHeight="1">
      <c r="A706" s="54">
        <f>IF(I706="","",COUNTA($I$14:I706))-123</f>
        <v>483</v>
      </c>
      <c r="B706" s="54" t="str">
        <f t="shared" si="85"/>
        <v>483.BV17</v>
      </c>
      <c r="C706" s="54" t="str">
        <f t="shared" si="86"/>
        <v>483.BV17</v>
      </c>
      <c r="D706" s="46" t="s">
        <v>801</v>
      </c>
      <c r="E706" s="64" t="s">
        <v>677</v>
      </c>
      <c r="F706" s="64"/>
      <c r="G706" s="46" t="s">
        <v>678</v>
      </c>
      <c r="H706" s="46" t="s">
        <v>679</v>
      </c>
      <c r="I706" s="50">
        <v>3600</v>
      </c>
      <c r="J706" s="49"/>
      <c r="K706" s="50">
        <f t="shared" si="84"/>
        <v>0</v>
      </c>
      <c r="L706" s="48">
        <f t="shared" si="87"/>
        <v>0</v>
      </c>
      <c r="M706" s="62"/>
      <c r="N706" s="61"/>
      <c r="O706" s="46"/>
      <c r="P706" s="46"/>
    </row>
    <row r="707" spans="1:16" ht="53.25" customHeight="1">
      <c r="A707" s="54">
        <f>IF(I707="","",COUNTA($I$14:I707))-123</f>
        <v>484</v>
      </c>
      <c r="B707" s="54" t="str">
        <f t="shared" si="85"/>
        <v>484.BV17</v>
      </c>
      <c r="C707" s="54" t="str">
        <f t="shared" si="86"/>
        <v>484.BV17</v>
      </c>
      <c r="D707" s="46" t="s">
        <v>801</v>
      </c>
      <c r="E707" s="64" t="s">
        <v>680</v>
      </c>
      <c r="F707" s="64"/>
      <c r="G707" s="46" t="s">
        <v>681</v>
      </c>
      <c r="H707" s="46" t="s">
        <v>682</v>
      </c>
      <c r="I707" s="50">
        <v>2000</v>
      </c>
      <c r="J707" s="49"/>
      <c r="K707" s="50">
        <f t="shared" si="84"/>
        <v>0</v>
      </c>
      <c r="L707" s="48">
        <f t="shared" si="87"/>
        <v>0</v>
      </c>
      <c r="M707" s="62"/>
      <c r="N707" s="61"/>
      <c r="O707" s="46"/>
      <c r="P707" s="46"/>
    </row>
    <row r="708" spans="1:16">
      <c r="A708" s="54"/>
      <c r="B708" s="54"/>
      <c r="C708" s="54"/>
      <c r="D708" s="46"/>
      <c r="E708" s="63" t="s">
        <v>683</v>
      </c>
      <c r="F708" s="63"/>
      <c r="G708" s="46"/>
      <c r="H708" s="46"/>
      <c r="I708" s="50"/>
      <c r="J708" s="49"/>
      <c r="K708" s="50" t="str">
        <f t="shared" si="84"/>
        <v/>
      </c>
      <c r="L708" s="48"/>
      <c r="M708" s="62"/>
      <c r="N708" s="61"/>
      <c r="O708" s="46"/>
      <c r="P708" s="46"/>
    </row>
    <row r="709" spans="1:16" s="57" customFormat="1" ht="53.25" customHeight="1">
      <c r="A709" s="54">
        <f>IF(I709="","",COUNTA($I$14:I709))-123</f>
        <v>485</v>
      </c>
      <c r="B709" s="54" t="s">
        <v>684</v>
      </c>
      <c r="C709" s="54" t="str">
        <f t="shared" ref="C709:C728" si="88">B709</f>
        <v>60.BV17</v>
      </c>
      <c r="D709" s="74" t="s">
        <v>800</v>
      </c>
      <c r="E709" s="64" t="s">
        <v>759</v>
      </c>
      <c r="F709" s="64"/>
      <c r="G709" s="46" t="s">
        <v>27</v>
      </c>
      <c r="H709" s="46" t="s">
        <v>240</v>
      </c>
      <c r="I709" s="50">
        <v>200</v>
      </c>
      <c r="J709" s="168"/>
      <c r="K709" s="50">
        <f t="shared" si="84"/>
        <v>0</v>
      </c>
      <c r="L709" s="48">
        <f t="shared" ref="L709:L728" si="89">K709</f>
        <v>0</v>
      </c>
      <c r="M709" s="106"/>
      <c r="N709" s="61"/>
      <c r="O709" s="61"/>
      <c r="P709" s="61"/>
    </row>
    <row r="710" spans="1:16" ht="53.25" customHeight="1">
      <c r="A710" s="54">
        <f>IF(I710="","",COUNTA($I$14:I710))-123</f>
        <v>486</v>
      </c>
      <c r="B710" s="54" t="str">
        <f>IF(A710="","",CONCATENATE(A710,".BV17"))</f>
        <v>486.BV17</v>
      </c>
      <c r="C710" s="54" t="str">
        <f t="shared" si="88"/>
        <v>486.BV17</v>
      </c>
      <c r="D710" s="74" t="s">
        <v>799</v>
      </c>
      <c r="E710" s="64" t="s">
        <v>685</v>
      </c>
      <c r="F710" s="64"/>
      <c r="G710" s="46" t="s">
        <v>36</v>
      </c>
      <c r="H710" s="46" t="s">
        <v>686</v>
      </c>
      <c r="I710" s="50">
        <v>50</v>
      </c>
      <c r="J710" s="49"/>
      <c r="K710" s="50">
        <f t="shared" si="84"/>
        <v>0</v>
      </c>
      <c r="L710" s="48">
        <f t="shared" si="89"/>
        <v>0</v>
      </c>
      <c r="M710" s="62"/>
      <c r="N710" s="61"/>
      <c r="O710" s="61"/>
      <c r="P710" s="61"/>
    </row>
    <row r="711" spans="1:16" s="57" customFormat="1" ht="53.25" customHeight="1">
      <c r="A711" s="54">
        <f>IF(I711="","",COUNTA($I$14:I711))-123</f>
        <v>487</v>
      </c>
      <c r="B711" s="54" t="s">
        <v>687</v>
      </c>
      <c r="C711" s="54" t="str">
        <f t="shared" si="88"/>
        <v>62.BV17</v>
      </c>
      <c r="D711" s="74" t="s">
        <v>798</v>
      </c>
      <c r="E711" s="64" t="s">
        <v>688</v>
      </c>
      <c r="F711" s="64"/>
      <c r="G711" s="46" t="s">
        <v>36</v>
      </c>
      <c r="H711" s="46" t="s">
        <v>689</v>
      </c>
      <c r="I711" s="50">
        <v>200</v>
      </c>
      <c r="J711" s="168"/>
      <c r="K711" s="50">
        <f t="shared" si="84"/>
        <v>0</v>
      </c>
      <c r="L711" s="48">
        <f t="shared" si="89"/>
        <v>0</v>
      </c>
      <c r="M711" s="62"/>
      <c r="N711" s="134"/>
      <c r="O711" s="61"/>
      <c r="P711" s="61"/>
    </row>
    <row r="712" spans="1:16" ht="53.25" customHeight="1">
      <c r="A712" s="54">
        <f>IF(I712="","",COUNTA($I$14:I712))-123</f>
        <v>488</v>
      </c>
      <c r="B712" s="54" t="str">
        <f>IF(A712="","",CONCATENATE(A712,".BV17"))</f>
        <v>488.BV17</v>
      </c>
      <c r="C712" s="54" t="str">
        <f t="shared" si="88"/>
        <v>488.BV17</v>
      </c>
      <c r="D712" s="74" t="s">
        <v>797</v>
      </c>
      <c r="E712" s="64" t="s">
        <v>690</v>
      </c>
      <c r="F712" s="64"/>
      <c r="G712" s="46" t="s">
        <v>36</v>
      </c>
      <c r="H712" s="46" t="s">
        <v>691</v>
      </c>
      <c r="I712" s="50">
        <v>24</v>
      </c>
      <c r="J712" s="49"/>
      <c r="K712" s="50">
        <f t="shared" si="84"/>
        <v>0</v>
      </c>
      <c r="L712" s="48">
        <f t="shared" si="89"/>
        <v>0</v>
      </c>
      <c r="M712" s="62"/>
      <c r="N712" s="61"/>
      <c r="O712" s="61"/>
      <c r="P712" s="61"/>
    </row>
    <row r="713" spans="1:16" s="57" customFormat="1" ht="53.25" customHeight="1">
      <c r="A713" s="54">
        <f>IF(I713="","",COUNTA($I$14:I713))-123</f>
        <v>489</v>
      </c>
      <c r="B713" s="54" t="s">
        <v>692</v>
      </c>
      <c r="C713" s="54" t="str">
        <f t="shared" si="88"/>
        <v>64.BV17</v>
      </c>
      <c r="D713" s="74" t="s">
        <v>796</v>
      </c>
      <c r="E713" s="64" t="s">
        <v>693</v>
      </c>
      <c r="F713" s="64"/>
      <c r="G713" s="46" t="s">
        <v>56</v>
      </c>
      <c r="H713" s="46" t="s">
        <v>694</v>
      </c>
      <c r="I713" s="50">
        <v>200</v>
      </c>
      <c r="J713" s="168"/>
      <c r="K713" s="50">
        <f t="shared" si="84"/>
        <v>0</v>
      </c>
      <c r="L713" s="48">
        <f t="shared" si="89"/>
        <v>0</v>
      </c>
      <c r="M713" s="107"/>
      <c r="N713" s="61"/>
      <c r="O713" s="61"/>
      <c r="P713" s="61"/>
    </row>
    <row r="714" spans="1:16" ht="53.25" customHeight="1">
      <c r="A714" s="54">
        <f>IF(I714="","",COUNTA($I$14:I714))-123</f>
        <v>490</v>
      </c>
      <c r="B714" s="54" t="str">
        <f t="shared" ref="B714:B728" si="90">IF(A714="","",CONCATENATE(A714,".BV17"))</f>
        <v>490.BV17</v>
      </c>
      <c r="C714" s="54" t="str">
        <f t="shared" si="88"/>
        <v>490.BV17</v>
      </c>
      <c r="D714" s="74" t="s">
        <v>795</v>
      </c>
      <c r="E714" s="64" t="s">
        <v>695</v>
      </c>
      <c r="F714" s="64"/>
      <c r="G714" s="46" t="s">
        <v>56</v>
      </c>
      <c r="H714" s="46" t="s">
        <v>689</v>
      </c>
      <c r="I714" s="50">
        <v>8</v>
      </c>
      <c r="J714" s="49"/>
      <c r="K714" s="50">
        <f t="shared" si="84"/>
        <v>0</v>
      </c>
      <c r="L714" s="48">
        <f t="shared" si="89"/>
        <v>0</v>
      </c>
      <c r="M714" s="107"/>
      <c r="N714" s="61"/>
      <c r="O714" s="61"/>
      <c r="P714" s="61"/>
    </row>
    <row r="715" spans="1:16" ht="53.25" customHeight="1">
      <c r="A715" s="54">
        <f>IF(I715="","",COUNTA($I$14:I715))-123</f>
        <v>491</v>
      </c>
      <c r="B715" s="54" t="str">
        <f t="shared" si="90"/>
        <v>491.BV17</v>
      </c>
      <c r="C715" s="54" t="str">
        <f t="shared" si="88"/>
        <v>491.BV17</v>
      </c>
      <c r="D715" s="74" t="s">
        <v>794</v>
      </c>
      <c r="E715" s="64" t="s">
        <v>696</v>
      </c>
      <c r="F715" s="64"/>
      <c r="G715" s="46" t="s">
        <v>56</v>
      </c>
      <c r="H715" s="46" t="s">
        <v>697</v>
      </c>
      <c r="I715" s="50">
        <v>10</v>
      </c>
      <c r="J715" s="49"/>
      <c r="K715" s="50">
        <f t="shared" si="84"/>
        <v>0</v>
      </c>
      <c r="L715" s="48">
        <f t="shared" si="89"/>
        <v>0</v>
      </c>
      <c r="M715" s="107"/>
      <c r="N715" s="58"/>
      <c r="O715" s="61"/>
      <c r="P715" s="61"/>
    </row>
    <row r="716" spans="1:16" ht="53.25" customHeight="1">
      <c r="A716" s="54">
        <f>IF(I716="","",COUNTA($I$14:I716))-123</f>
        <v>492</v>
      </c>
      <c r="B716" s="54" t="str">
        <f t="shared" si="90"/>
        <v>492.BV17</v>
      </c>
      <c r="C716" s="54" t="str">
        <f t="shared" si="88"/>
        <v>492.BV17</v>
      </c>
      <c r="D716" s="74" t="s">
        <v>793</v>
      </c>
      <c r="E716" s="64" t="s">
        <v>698</v>
      </c>
      <c r="F716" s="64"/>
      <c r="G716" s="46" t="s">
        <v>56</v>
      </c>
      <c r="H716" s="46" t="s">
        <v>689</v>
      </c>
      <c r="I716" s="50">
        <v>48</v>
      </c>
      <c r="J716" s="49"/>
      <c r="K716" s="50">
        <f t="shared" si="84"/>
        <v>0</v>
      </c>
      <c r="L716" s="48">
        <f t="shared" si="89"/>
        <v>0</v>
      </c>
      <c r="M716" s="107"/>
      <c r="N716" s="58"/>
      <c r="O716" s="61"/>
      <c r="P716" s="61"/>
    </row>
    <row r="717" spans="1:16" ht="53.25" customHeight="1">
      <c r="A717" s="54">
        <f>IF(I717="","",COUNTA($I$14:I717))-123</f>
        <v>493</v>
      </c>
      <c r="B717" s="54" t="str">
        <f t="shared" si="90"/>
        <v>493.BV17</v>
      </c>
      <c r="C717" s="54" t="str">
        <f t="shared" si="88"/>
        <v>493.BV17</v>
      </c>
      <c r="D717" s="74" t="s">
        <v>792</v>
      </c>
      <c r="E717" s="64" t="s">
        <v>699</v>
      </c>
      <c r="F717" s="64"/>
      <c r="G717" s="46" t="s">
        <v>56</v>
      </c>
      <c r="H717" s="46" t="s">
        <v>697</v>
      </c>
      <c r="I717" s="50">
        <v>50</v>
      </c>
      <c r="J717" s="49"/>
      <c r="K717" s="50">
        <f t="shared" si="84"/>
        <v>0</v>
      </c>
      <c r="L717" s="48">
        <f t="shared" si="89"/>
        <v>0</v>
      </c>
      <c r="M717" s="107"/>
      <c r="N717" s="58"/>
      <c r="O717" s="61"/>
      <c r="P717" s="61"/>
    </row>
    <row r="718" spans="1:16" ht="53.25" customHeight="1">
      <c r="A718" s="54">
        <f>IF(I718="","",COUNTA($I$14:I718))-123</f>
        <v>494</v>
      </c>
      <c r="B718" s="54" t="str">
        <f t="shared" si="90"/>
        <v>494.BV17</v>
      </c>
      <c r="C718" s="54" t="str">
        <f t="shared" si="88"/>
        <v>494.BV17</v>
      </c>
      <c r="D718" s="74" t="s">
        <v>791</v>
      </c>
      <c r="E718" s="64" t="s">
        <v>700</v>
      </c>
      <c r="F718" s="64"/>
      <c r="G718" s="46" t="s">
        <v>56</v>
      </c>
      <c r="H718" s="46" t="s">
        <v>701</v>
      </c>
      <c r="I718" s="50">
        <v>45</v>
      </c>
      <c r="J718" s="49"/>
      <c r="K718" s="50">
        <f t="shared" si="84"/>
        <v>0</v>
      </c>
      <c r="L718" s="48">
        <f t="shared" si="89"/>
        <v>0</v>
      </c>
      <c r="M718" s="107"/>
      <c r="N718" s="58"/>
      <c r="O718" s="61"/>
      <c r="P718" s="61"/>
    </row>
    <row r="719" spans="1:16" ht="53.25" customHeight="1">
      <c r="A719" s="54">
        <f>IF(I719="","",COUNTA($I$14:I719))-123</f>
        <v>495</v>
      </c>
      <c r="B719" s="54" t="str">
        <f t="shared" si="90"/>
        <v>495.BV17</v>
      </c>
      <c r="C719" s="54" t="str">
        <f t="shared" si="88"/>
        <v>495.BV17</v>
      </c>
      <c r="D719" s="74" t="s">
        <v>790</v>
      </c>
      <c r="E719" s="64" t="s">
        <v>702</v>
      </c>
      <c r="F719" s="64"/>
      <c r="G719" s="46" t="s">
        <v>56</v>
      </c>
      <c r="H719" s="46" t="s">
        <v>686</v>
      </c>
      <c r="I719" s="50">
        <v>30</v>
      </c>
      <c r="J719" s="49"/>
      <c r="K719" s="50">
        <f t="shared" si="84"/>
        <v>0</v>
      </c>
      <c r="L719" s="48">
        <f t="shared" si="89"/>
        <v>0</v>
      </c>
      <c r="M719" s="107"/>
      <c r="N719" s="58"/>
      <c r="O719" s="61"/>
      <c r="P719" s="61"/>
    </row>
    <row r="720" spans="1:16" ht="53.25" customHeight="1">
      <c r="A720" s="54">
        <f>IF(I720="","",COUNTA($I$14:I720))-123</f>
        <v>496</v>
      </c>
      <c r="B720" s="54" t="str">
        <f t="shared" si="90"/>
        <v>496.BV17</v>
      </c>
      <c r="C720" s="54" t="str">
        <f t="shared" si="88"/>
        <v>496.BV17</v>
      </c>
      <c r="D720" s="74" t="s">
        <v>789</v>
      </c>
      <c r="E720" s="64" t="s">
        <v>703</v>
      </c>
      <c r="F720" s="64"/>
      <c r="G720" s="46" t="s">
        <v>36</v>
      </c>
      <c r="H720" s="46" t="s">
        <v>697</v>
      </c>
      <c r="I720" s="50">
        <v>30</v>
      </c>
      <c r="J720" s="49"/>
      <c r="K720" s="50">
        <f t="shared" si="84"/>
        <v>0</v>
      </c>
      <c r="L720" s="48">
        <f t="shared" si="89"/>
        <v>0</v>
      </c>
      <c r="M720" s="107"/>
      <c r="N720" s="58"/>
      <c r="O720" s="61"/>
      <c r="P720" s="61"/>
    </row>
    <row r="721" spans="1:16" ht="53.25" customHeight="1">
      <c r="A721" s="54">
        <f>IF(I721="","",COUNTA($I$14:I721))-123</f>
        <v>497</v>
      </c>
      <c r="B721" s="54" t="str">
        <f t="shared" si="90"/>
        <v>497.BV17</v>
      </c>
      <c r="C721" s="54" t="str">
        <f t="shared" si="88"/>
        <v>497.BV17</v>
      </c>
      <c r="D721" s="74" t="s">
        <v>788</v>
      </c>
      <c r="E721" s="64" t="s">
        <v>704</v>
      </c>
      <c r="F721" s="64"/>
      <c r="G721" s="46" t="s">
        <v>36</v>
      </c>
      <c r="H721" s="46" t="s">
        <v>689</v>
      </c>
      <c r="I721" s="50">
        <v>40</v>
      </c>
      <c r="J721" s="49"/>
      <c r="K721" s="50">
        <f t="shared" si="84"/>
        <v>0</v>
      </c>
      <c r="L721" s="48">
        <f t="shared" si="89"/>
        <v>0</v>
      </c>
      <c r="M721" s="107"/>
      <c r="N721" s="58"/>
      <c r="O721" s="61"/>
      <c r="P721" s="61"/>
    </row>
    <row r="722" spans="1:16" ht="53.25" customHeight="1">
      <c r="A722" s="54">
        <f>IF(I722="","",COUNTA($I$14:I722))-123</f>
        <v>498</v>
      </c>
      <c r="B722" s="54" t="str">
        <f t="shared" si="90"/>
        <v>498.BV17</v>
      </c>
      <c r="C722" s="54" t="str">
        <f t="shared" si="88"/>
        <v>498.BV17</v>
      </c>
      <c r="D722" s="74" t="s">
        <v>787</v>
      </c>
      <c r="E722" s="64" t="s">
        <v>705</v>
      </c>
      <c r="F722" s="64"/>
      <c r="G722" s="46" t="s">
        <v>36</v>
      </c>
      <c r="H722" s="46" t="s">
        <v>706</v>
      </c>
      <c r="I722" s="50">
        <v>45</v>
      </c>
      <c r="J722" s="49"/>
      <c r="K722" s="50">
        <f t="shared" si="84"/>
        <v>0</v>
      </c>
      <c r="L722" s="48">
        <f t="shared" si="89"/>
        <v>0</v>
      </c>
      <c r="M722" s="107"/>
      <c r="N722" s="58"/>
      <c r="O722" s="61"/>
      <c r="P722" s="61"/>
    </row>
    <row r="723" spans="1:16" ht="53.25" customHeight="1">
      <c r="A723" s="54">
        <f>IF(I723="","",COUNTA($I$14:I723))-123</f>
        <v>499</v>
      </c>
      <c r="B723" s="54" t="str">
        <f t="shared" si="90"/>
        <v>499.BV17</v>
      </c>
      <c r="C723" s="54" t="str">
        <f t="shared" si="88"/>
        <v>499.BV17</v>
      </c>
      <c r="D723" s="74" t="s">
        <v>786</v>
      </c>
      <c r="E723" s="64" t="s">
        <v>707</v>
      </c>
      <c r="F723" s="64"/>
      <c r="G723" s="46" t="s">
        <v>36</v>
      </c>
      <c r="H723" s="46" t="s">
        <v>706</v>
      </c>
      <c r="I723" s="50">
        <v>45</v>
      </c>
      <c r="J723" s="49"/>
      <c r="K723" s="50">
        <f t="shared" si="84"/>
        <v>0</v>
      </c>
      <c r="L723" s="48">
        <f t="shared" si="89"/>
        <v>0</v>
      </c>
      <c r="M723" s="107"/>
      <c r="N723" s="58"/>
      <c r="O723" s="61"/>
      <c r="P723" s="61"/>
    </row>
    <row r="724" spans="1:16" ht="53.25" customHeight="1">
      <c r="A724" s="54">
        <f>IF(I724="","",COUNTA($I$14:I724))-123</f>
        <v>500</v>
      </c>
      <c r="B724" s="54" t="str">
        <f t="shared" si="90"/>
        <v>500.BV17</v>
      </c>
      <c r="C724" s="54" t="str">
        <f t="shared" si="88"/>
        <v>500.BV17</v>
      </c>
      <c r="D724" s="74" t="s">
        <v>785</v>
      </c>
      <c r="E724" s="64" t="s">
        <v>708</v>
      </c>
      <c r="F724" s="64"/>
      <c r="G724" s="46" t="s">
        <v>36</v>
      </c>
      <c r="H724" s="46" t="s">
        <v>691</v>
      </c>
      <c r="I724" s="50">
        <v>100</v>
      </c>
      <c r="J724" s="49"/>
      <c r="K724" s="50">
        <f t="shared" si="84"/>
        <v>0</v>
      </c>
      <c r="L724" s="48">
        <f t="shared" si="89"/>
        <v>0</v>
      </c>
      <c r="M724" s="107"/>
      <c r="N724" s="58"/>
      <c r="O724" s="61"/>
      <c r="P724" s="61"/>
    </row>
    <row r="725" spans="1:16" ht="53.25" customHeight="1">
      <c r="A725" s="54">
        <f>IF(I725="","",COUNTA($I$14:I725))-123</f>
        <v>501</v>
      </c>
      <c r="B725" s="54" t="str">
        <f t="shared" si="90"/>
        <v>501.BV17</v>
      </c>
      <c r="C725" s="54" t="str">
        <f t="shared" si="88"/>
        <v>501.BV17</v>
      </c>
      <c r="D725" s="74" t="s">
        <v>784</v>
      </c>
      <c r="E725" s="64" t="s">
        <v>709</v>
      </c>
      <c r="F725" s="64"/>
      <c r="G725" s="46" t="s">
        <v>126</v>
      </c>
      <c r="H725" s="46" t="s">
        <v>710</v>
      </c>
      <c r="I725" s="50">
        <v>5</v>
      </c>
      <c r="J725" s="49"/>
      <c r="K725" s="50">
        <f t="shared" si="84"/>
        <v>0</v>
      </c>
      <c r="L725" s="48">
        <f t="shared" si="89"/>
        <v>0</v>
      </c>
      <c r="M725" s="107"/>
      <c r="N725" s="58"/>
      <c r="O725" s="46"/>
      <c r="P725" s="61"/>
    </row>
    <row r="726" spans="1:16" ht="53.25" customHeight="1">
      <c r="A726" s="54">
        <f>IF(I726="","",COUNTA($I$14:I726))-123</f>
        <v>502</v>
      </c>
      <c r="B726" s="54" t="str">
        <f t="shared" si="90"/>
        <v>502.BV17</v>
      </c>
      <c r="C726" s="54" t="str">
        <f t="shared" si="88"/>
        <v>502.BV17</v>
      </c>
      <c r="D726" s="74" t="s">
        <v>784</v>
      </c>
      <c r="E726" s="64" t="s">
        <v>711</v>
      </c>
      <c r="F726" s="64"/>
      <c r="G726" s="46" t="s">
        <v>126</v>
      </c>
      <c r="H726" s="46" t="s">
        <v>710</v>
      </c>
      <c r="I726" s="50">
        <v>5</v>
      </c>
      <c r="J726" s="49"/>
      <c r="K726" s="50">
        <f t="shared" si="84"/>
        <v>0</v>
      </c>
      <c r="L726" s="48">
        <f t="shared" si="89"/>
        <v>0</v>
      </c>
      <c r="M726" s="107"/>
      <c r="N726" s="58"/>
      <c r="O726" s="46"/>
      <c r="P726" s="61"/>
    </row>
    <row r="727" spans="1:16" ht="53.25" customHeight="1">
      <c r="A727" s="54">
        <f>IF(I727="","",COUNTA($I$14:I727))-123</f>
        <v>503</v>
      </c>
      <c r="B727" s="54" t="str">
        <f t="shared" si="90"/>
        <v>503.BV17</v>
      </c>
      <c r="C727" s="54" t="str">
        <f t="shared" si="88"/>
        <v>503.BV17</v>
      </c>
      <c r="D727" s="74" t="s">
        <v>783</v>
      </c>
      <c r="E727" s="64" t="s">
        <v>712</v>
      </c>
      <c r="F727" s="64"/>
      <c r="G727" s="46" t="s">
        <v>171</v>
      </c>
      <c r="H727" s="46" t="s">
        <v>713</v>
      </c>
      <c r="I727" s="50">
        <v>50</v>
      </c>
      <c r="J727" s="49"/>
      <c r="K727" s="50">
        <f t="shared" si="84"/>
        <v>0</v>
      </c>
      <c r="L727" s="48">
        <f t="shared" si="89"/>
        <v>0</v>
      </c>
      <c r="M727" s="107"/>
      <c r="N727" s="58"/>
      <c r="O727" s="61"/>
      <c r="P727" s="61"/>
    </row>
    <row r="728" spans="1:16" ht="53.25" customHeight="1">
      <c r="A728" s="54">
        <f>IF(I728="","",COUNTA($I$14:I728))-123</f>
        <v>504</v>
      </c>
      <c r="B728" s="54" t="str">
        <f t="shared" si="90"/>
        <v>504.BV17</v>
      </c>
      <c r="C728" s="54" t="str">
        <f t="shared" si="88"/>
        <v>504.BV17</v>
      </c>
      <c r="D728" s="74" t="s">
        <v>782</v>
      </c>
      <c r="E728" s="64" t="s">
        <v>714</v>
      </c>
      <c r="F728" s="64"/>
      <c r="G728" s="46" t="s">
        <v>171</v>
      </c>
      <c r="H728" s="46" t="s">
        <v>715</v>
      </c>
      <c r="I728" s="50">
        <v>50</v>
      </c>
      <c r="J728" s="49"/>
      <c r="K728" s="50">
        <f t="shared" si="84"/>
        <v>0</v>
      </c>
      <c r="L728" s="48">
        <f t="shared" si="89"/>
        <v>0</v>
      </c>
      <c r="M728" s="107"/>
      <c r="N728" s="58"/>
      <c r="O728" s="61"/>
      <c r="P728" s="61"/>
    </row>
    <row r="729" spans="1:16" s="57" customFormat="1" ht="16.5" customHeight="1">
      <c r="A729" s="54"/>
      <c r="B729" s="54"/>
      <c r="C729" s="54"/>
      <c r="D729" s="53" t="s">
        <v>781</v>
      </c>
      <c r="E729" s="60" t="s">
        <v>716</v>
      </c>
      <c r="F729" s="60"/>
      <c r="G729" s="53"/>
      <c r="H729" s="53"/>
      <c r="I729" s="50"/>
      <c r="J729" s="49"/>
      <c r="K729" s="50"/>
      <c r="L729" s="48"/>
      <c r="M729" s="59"/>
      <c r="N729" s="58"/>
      <c r="O729" s="53"/>
      <c r="P729" s="53"/>
    </row>
    <row r="730" spans="1:16" ht="53.25" customHeight="1">
      <c r="A730" s="54">
        <f>IF(I730="","",COUNTA($I$14:I730))-123</f>
        <v>505</v>
      </c>
      <c r="B730" s="54" t="str">
        <f t="shared" ref="B730:B739" si="91">IF(A730="","",CONCATENATE(A730,".BV17"))</f>
        <v>505.BV17</v>
      </c>
      <c r="C730" s="54" t="str">
        <f t="shared" ref="C730:C739" si="92">B730</f>
        <v>505.BV17</v>
      </c>
      <c r="D730" s="54" t="s">
        <v>780</v>
      </c>
      <c r="E730" s="64" t="s">
        <v>717</v>
      </c>
      <c r="F730" s="64"/>
      <c r="G730" s="46" t="s">
        <v>718</v>
      </c>
      <c r="H730" s="46" t="s">
        <v>719</v>
      </c>
      <c r="I730" s="50">
        <v>8</v>
      </c>
      <c r="J730" s="49"/>
      <c r="K730" s="50">
        <f t="shared" ref="K730:K739" si="93">IF(I730="","",J730*I730)</f>
        <v>0</v>
      </c>
      <c r="L730" s="48">
        <f t="shared" ref="L730:L739" si="94">K730</f>
        <v>0</v>
      </c>
      <c r="M730" s="47"/>
      <c r="N730" s="58"/>
      <c r="O730" s="46"/>
      <c r="P730" s="46"/>
    </row>
    <row r="731" spans="1:16" ht="53.25" customHeight="1">
      <c r="A731" s="54">
        <f>IF(I731="","",COUNTA($I$14:I731))-123</f>
        <v>506</v>
      </c>
      <c r="B731" s="54" t="str">
        <f t="shared" si="91"/>
        <v>506.BV17</v>
      </c>
      <c r="C731" s="54" t="str">
        <f t="shared" si="92"/>
        <v>506.BV17</v>
      </c>
      <c r="D731" s="54" t="s">
        <v>779</v>
      </c>
      <c r="E731" s="64" t="s">
        <v>720</v>
      </c>
      <c r="F731" s="64"/>
      <c r="G731" s="46" t="s">
        <v>718</v>
      </c>
      <c r="H731" s="46" t="s">
        <v>721</v>
      </c>
      <c r="I731" s="50">
        <v>1</v>
      </c>
      <c r="J731" s="49"/>
      <c r="K731" s="50">
        <f t="shared" si="93"/>
        <v>0</v>
      </c>
      <c r="L731" s="48">
        <f t="shared" si="94"/>
        <v>0</v>
      </c>
      <c r="M731" s="47"/>
      <c r="N731" s="53"/>
      <c r="O731" s="46"/>
      <c r="P731" s="46"/>
    </row>
    <row r="732" spans="1:16" ht="53.25" customHeight="1">
      <c r="A732" s="54">
        <f>IF(I732="","",COUNTA($I$14:I732))-123</f>
        <v>507</v>
      </c>
      <c r="B732" s="54" t="str">
        <f t="shared" si="91"/>
        <v>507.BV17</v>
      </c>
      <c r="C732" s="54" t="str">
        <f t="shared" si="92"/>
        <v>507.BV17</v>
      </c>
      <c r="D732" s="54" t="s">
        <v>778</v>
      </c>
      <c r="E732" s="64" t="s">
        <v>722</v>
      </c>
      <c r="F732" s="64"/>
      <c r="G732" s="46" t="s">
        <v>718</v>
      </c>
      <c r="H732" s="46" t="s">
        <v>723</v>
      </c>
      <c r="I732" s="50">
        <v>5</v>
      </c>
      <c r="J732" s="49"/>
      <c r="K732" s="50">
        <f t="shared" si="93"/>
        <v>0</v>
      </c>
      <c r="L732" s="48">
        <f t="shared" si="94"/>
        <v>0</v>
      </c>
      <c r="M732" s="47"/>
      <c r="N732" s="46"/>
      <c r="O732" s="46"/>
      <c r="P732" s="46"/>
    </row>
    <row r="733" spans="1:16" ht="53.25" customHeight="1">
      <c r="A733" s="54">
        <f>IF(I733="","",COUNTA($I$14:I733))-123</f>
        <v>508</v>
      </c>
      <c r="B733" s="54" t="str">
        <f t="shared" si="91"/>
        <v>508.BV17</v>
      </c>
      <c r="C733" s="54" t="str">
        <f t="shared" si="92"/>
        <v>508.BV17</v>
      </c>
      <c r="D733" s="54" t="s">
        <v>777</v>
      </c>
      <c r="E733" s="64" t="s">
        <v>724</v>
      </c>
      <c r="F733" s="64"/>
      <c r="G733" s="46" t="s">
        <v>718</v>
      </c>
      <c r="H733" s="46" t="s">
        <v>242</v>
      </c>
      <c r="I733" s="50">
        <v>1</v>
      </c>
      <c r="J733" s="116"/>
      <c r="K733" s="50">
        <f t="shared" si="93"/>
        <v>0</v>
      </c>
      <c r="L733" s="48">
        <f t="shared" si="94"/>
        <v>0</v>
      </c>
      <c r="M733" s="47"/>
      <c r="N733" s="46"/>
      <c r="O733" s="46"/>
      <c r="P733" s="46"/>
    </row>
    <row r="734" spans="1:16" ht="53.25" customHeight="1">
      <c r="A734" s="54">
        <f>IF(I734="","",COUNTA($I$14:I734))-123</f>
        <v>509</v>
      </c>
      <c r="B734" s="54" t="str">
        <f t="shared" si="91"/>
        <v>509.BV17</v>
      </c>
      <c r="C734" s="54" t="str">
        <f t="shared" si="92"/>
        <v>509.BV17</v>
      </c>
      <c r="D734" s="54" t="s">
        <v>776</v>
      </c>
      <c r="E734" s="64" t="s">
        <v>725</v>
      </c>
      <c r="F734" s="64"/>
      <c r="G734" s="46" t="s">
        <v>718</v>
      </c>
      <c r="H734" s="46" t="s">
        <v>242</v>
      </c>
      <c r="I734" s="50">
        <v>1</v>
      </c>
      <c r="J734" s="116"/>
      <c r="K734" s="50">
        <f t="shared" si="93"/>
        <v>0</v>
      </c>
      <c r="L734" s="48">
        <f t="shared" si="94"/>
        <v>0</v>
      </c>
      <c r="M734" s="47"/>
      <c r="N734" s="46"/>
      <c r="O734" s="46"/>
      <c r="P734" s="46"/>
    </row>
    <row r="735" spans="1:16" ht="53.25" customHeight="1">
      <c r="A735" s="54">
        <f>IF(I735="","",COUNTA($I$14:I735))-123</f>
        <v>510</v>
      </c>
      <c r="B735" s="54" t="str">
        <f t="shared" si="91"/>
        <v>510.BV17</v>
      </c>
      <c r="C735" s="54" t="str">
        <f t="shared" si="92"/>
        <v>510.BV17</v>
      </c>
      <c r="D735" s="54" t="s">
        <v>775</v>
      </c>
      <c r="E735" s="64" t="s">
        <v>726</v>
      </c>
      <c r="F735" s="64"/>
      <c r="G735" s="46" t="s">
        <v>718</v>
      </c>
      <c r="H735" s="46" t="s">
        <v>242</v>
      </c>
      <c r="I735" s="50">
        <v>1</v>
      </c>
      <c r="J735" s="116"/>
      <c r="K735" s="50">
        <f t="shared" si="93"/>
        <v>0</v>
      </c>
      <c r="L735" s="48">
        <f t="shared" si="94"/>
        <v>0</v>
      </c>
      <c r="M735" s="47"/>
      <c r="N735" s="46"/>
      <c r="O735" s="46"/>
      <c r="P735" s="46"/>
    </row>
    <row r="736" spans="1:16" ht="53.25" customHeight="1">
      <c r="A736" s="54">
        <f>IF(I736="","",COUNTA($I$14:I736))-123</f>
        <v>511</v>
      </c>
      <c r="B736" s="54" t="str">
        <f t="shared" si="91"/>
        <v>511.BV17</v>
      </c>
      <c r="C736" s="54" t="str">
        <f t="shared" si="92"/>
        <v>511.BV17</v>
      </c>
      <c r="D736" s="54" t="s">
        <v>774</v>
      </c>
      <c r="E736" s="64" t="s">
        <v>727</v>
      </c>
      <c r="F736" s="64"/>
      <c r="G736" s="46" t="s">
        <v>718</v>
      </c>
      <c r="H736" s="46" t="s">
        <v>242</v>
      </c>
      <c r="I736" s="50">
        <v>1</v>
      </c>
      <c r="J736" s="116"/>
      <c r="K736" s="50">
        <f t="shared" si="93"/>
        <v>0</v>
      </c>
      <c r="L736" s="48">
        <f t="shared" si="94"/>
        <v>0</v>
      </c>
      <c r="M736" s="47"/>
      <c r="N736" s="46"/>
      <c r="O736" s="46"/>
      <c r="P736" s="46"/>
    </row>
    <row r="737" spans="1:16" ht="53.25" customHeight="1">
      <c r="A737" s="54">
        <f>IF(I737="","",COUNTA($I$14:I737))-123</f>
        <v>512</v>
      </c>
      <c r="B737" s="54" t="str">
        <f t="shared" si="91"/>
        <v>512.BV17</v>
      </c>
      <c r="C737" s="54" t="str">
        <f t="shared" si="92"/>
        <v>512.BV17</v>
      </c>
      <c r="D737" s="54" t="s">
        <v>773</v>
      </c>
      <c r="E737" s="64" t="s">
        <v>728</v>
      </c>
      <c r="F737" s="64"/>
      <c r="G737" s="46" t="s">
        <v>718</v>
      </c>
      <c r="H737" s="46" t="s">
        <v>242</v>
      </c>
      <c r="I737" s="50">
        <v>6</v>
      </c>
      <c r="J737" s="116"/>
      <c r="K737" s="50">
        <f t="shared" si="93"/>
        <v>0</v>
      </c>
      <c r="L737" s="48">
        <f t="shared" si="94"/>
        <v>0</v>
      </c>
      <c r="M737" s="47"/>
      <c r="N737" s="46"/>
      <c r="O737" s="46"/>
      <c r="P737" s="46"/>
    </row>
    <row r="738" spans="1:16" ht="53.25" customHeight="1">
      <c r="A738" s="54">
        <f>IF(I738="","",COUNTA($I$14:I738))-123</f>
        <v>513</v>
      </c>
      <c r="B738" s="54" t="str">
        <f t="shared" si="91"/>
        <v>513.BV17</v>
      </c>
      <c r="C738" s="54" t="str">
        <f t="shared" si="92"/>
        <v>513.BV17</v>
      </c>
      <c r="D738" s="54" t="s">
        <v>772</v>
      </c>
      <c r="E738" s="64" t="s">
        <v>729</v>
      </c>
      <c r="F738" s="64"/>
      <c r="G738" s="46" t="s">
        <v>718</v>
      </c>
      <c r="H738" s="46" t="s">
        <v>730</v>
      </c>
      <c r="I738" s="50">
        <v>2</v>
      </c>
      <c r="J738" s="116"/>
      <c r="K738" s="50">
        <f t="shared" si="93"/>
        <v>0</v>
      </c>
      <c r="L738" s="48">
        <f t="shared" si="94"/>
        <v>0</v>
      </c>
      <c r="M738" s="47"/>
      <c r="N738" s="46"/>
      <c r="O738" s="46"/>
      <c r="P738" s="46"/>
    </row>
    <row r="739" spans="1:16" ht="53.25" customHeight="1">
      <c r="A739" s="54">
        <f>IF(I739="","",COUNTA($I$14:I739))-123</f>
        <v>514</v>
      </c>
      <c r="B739" s="54" t="str">
        <f t="shared" si="91"/>
        <v>514.BV17</v>
      </c>
      <c r="C739" s="54" t="str">
        <f t="shared" si="92"/>
        <v>514.BV17</v>
      </c>
      <c r="D739" s="54" t="s">
        <v>771</v>
      </c>
      <c r="E739" s="64" t="s">
        <v>731</v>
      </c>
      <c r="F739" s="64"/>
      <c r="G739" s="46" t="s">
        <v>718</v>
      </c>
      <c r="H739" s="46" t="s">
        <v>732</v>
      </c>
      <c r="I739" s="50">
        <v>5</v>
      </c>
      <c r="J739" s="116"/>
      <c r="K739" s="50">
        <f t="shared" si="93"/>
        <v>0</v>
      </c>
      <c r="L739" s="48">
        <f t="shared" si="94"/>
        <v>0</v>
      </c>
      <c r="M739" s="47"/>
      <c r="N739" s="46"/>
      <c r="O739" s="46"/>
      <c r="P739" s="46"/>
    </row>
    <row r="740" spans="1:16">
      <c r="A740" s="54"/>
      <c r="B740" s="54"/>
      <c r="C740" s="54"/>
      <c r="D740" s="53" t="s">
        <v>770</v>
      </c>
      <c r="E740" s="56" t="s">
        <v>769</v>
      </c>
      <c r="F740" s="56"/>
      <c r="G740" s="46"/>
      <c r="H740" s="46"/>
      <c r="I740" s="50"/>
      <c r="J740" s="49"/>
      <c r="K740" s="50"/>
      <c r="L740" s="48"/>
      <c r="M740" s="47"/>
      <c r="N740" s="46"/>
      <c r="O740" s="46"/>
      <c r="P740" s="46"/>
    </row>
    <row r="741" spans="1:16" s="109" customFormat="1" ht="53.25" customHeight="1">
      <c r="A741" s="54">
        <f>IF(I741="","",COUNTA($I$14:I741))-123</f>
        <v>515</v>
      </c>
      <c r="B741" s="54" t="str">
        <f t="shared" ref="B741:B750" si="95">IF(A741="","",CONCATENATE(A741,".BV17"))</f>
        <v>515.BV17</v>
      </c>
      <c r="C741" s="54" t="str">
        <f t="shared" ref="C741:C750" si="96">B741</f>
        <v>515.BV17</v>
      </c>
      <c r="D741" s="46" t="s">
        <v>767</v>
      </c>
      <c r="E741" s="183" t="s">
        <v>733</v>
      </c>
      <c r="F741" s="183"/>
      <c r="G741" s="83" t="s">
        <v>27</v>
      </c>
      <c r="H741" s="46" t="s">
        <v>138</v>
      </c>
      <c r="I741" s="55">
        <v>5</v>
      </c>
      <c r="J741" s="184"/>
      <c r="K741" s="50">
        <f t="shared" ref="K741:K750" si="97">IF(I741="","",J741*I741)</f>
        <v>0</v>
      </c>
      <c r="L741" s="48">
        <f t="shared" ref="L741:L750" si="98">K741</f>
        <v>0</v>
      </c>
      <c r="M741" s="47"/>
      <c r="N741" s="46"/>
      <c r="O741" s="46"/>
      <c r="P741" s="46"/>
    </row>
    <row r="742" spans="1:16" ht="53.25" customHeight="1">
      <c r="A742" s="54">
        <f>IF(I742="","",COUNTA($I$14:I742))-123</f>
        <v>516</v>
      </c>
      <c r="B742" s="54" t="str">
        <f t="shared" si="95"/>
        <v>516.BV17</v>
      </c>
      <c r="C742" s="54" t="str">
        <f t="shared" si="96"/>
        <v>516.BV17</v>
      </c>
      <c r="D742" s="122" t="s">
        <v>767</v>
      </c>
      <c r="E742" s="64" t="s">
        <v>768</v>
      </c>
      <c r="F742" s="64"/>
      <c r="G742" s="83" t="s">
        <v>27</v>
      </c>
      <c r="H742" s="46" t="s">
        <v>608</v>
      </c>
      <c r="I742" s="55">
        <v>5</v>
      </c>
      <c r="J742" s="184"/>
      <c r="K742" s="50">
        <f t="shared" si="97"/>
        <v>0</v>
      </c>
      <c r="L742" s="48">
        <f t="shared" si="98"/>
        <v>0</v>
      </c>
      <c r="M742" s="47"/>
      <c r="N742" s="46"/>
      <c r="O742" s="46"/>
      <c r="P742" s="46"/>
    </row>
    <row r="743" spans="1:16" ht="53.25" customHeight="1">
      <c r="A743" s="54">
        <f>IF(I743="","",COUNTA($I$14:I743))-123</f>
        <v>517</v>
      </c>
      <c r="B743" s="54" t="str">
        <f t="shared" si="95"/>
        <v>517.BV17</v>
      </c>
      <c r="C743" s="54" t="str">
        <f t="shared" si="96"/>
        <v>517.BV17</v>
      </c>
      <c r="D743" s="46" t="s">
        <v>767</v>
      </c>
      <c r="E743" s="183" t="s">
        <v>734</v>
      </c>
      <c r="F743" s="183"/>
      <c r="G743" s="83" t="s">
        <v>36</v>
      </c>
      <c r="H743" s="46" t="s">
        <v>735</v>
      </c>
      <c r="I743" s="55">
        <v>2</v>
      </c>
      <c r="J743" s="184"/>
      <c r="K743" s="50">
        <f t="shared" si="97"/>
        <v>0</v>
      </c>
      <c r="L743" s="48">
        <f t="shared" si="98"/>
        <v>0</v>
      </c>
      <c r="M743" s="62"/>
      <c r="N743" s="46"/>
      <c r="O743" s="46"/>
      <c r="P743" s="46"/>
    </row>
    <row r="744" spans="1:16" ht="53.25" customHeight="1">
      <c r="A744" s="54">
        <f>IF(I744="","",COUNTA($I$14:I744))-123</f>
        <v>518</v>
      </c>
      <c r="B744" s="54" t="str">
        <f t="shared" si="95"/>
        <v>518.BV17</v>
      </c>
      <c r="C744" s="54" t="str">
        <f t="shared" si="96"/>
        <v>518.BV17</v>
      </c>
      <c r="D744" s="46" t="s">
        <v>767</v>
      </c>
      <c r="E744" s="64" t="s">
        <v>736</v>
      </c>
      <c r="F744" s="64"/>
      <c r="G744" s="83" t="s">
        <v>36</v>
      </c>
      <c r="H744" s="46" t="s">
        <v>192</v>
      </c>
      <c r="I744" s="55">
        <v>5</v>
      </c>
      <c r="J744" s="184"/>
      <c r="K744" s="50">
        <f t="shared" si="97"/>
        <v>0</v>
      </c>
      <c r="L744" s="48">
        <f t="shared" si="98"/>
        <v>0</v>
      </c>
      <c r="M744" s="47"/>
      <c r="N744" s="46"/>
      <c r="O744" s="46"/>
      <c r="P744" s="46"/>
    </row>
    <row r="745" spans="1:16" ht="53.25" customHeight="1">
      <c r="A745" s="54">
        <f>IF(I745="","",COUNTA($I$14:I745))-123</f>
        <v>519</v>
      </c>
      <c r="B745" s="54" t="str">
        <f t="shared" si="95"/>
        <v>519.BV17</v>
      </c>
      <c r="C745" s="54" t="str">
        <f t="shared" si="96"/>
        <v>519.BV17</v>
      </c>
      <c r="D745" s="46" t="s">
        <v>767</v>
      </c>
      <c r="E745" s="64" t="s">
        <v>737</v>
      </c>
      <c r="F745" s="64"/>
      <c r="G745" s="83" t="s">
        <v>36</v>
      </c>
      <c r="H745" s="46" t="s">
        <v>738</v>
      </c>
      <c r="I745" s="55">
        <v>6</v>
      </c>
      <c r="J745" s="184"/>
      <c r="K745" s="50">
        <f t="shared" si="97"/>
        <v>0</v>
      </c>
      <c r="L745" s="48">
        <f t="shared" si="98"/>
        <v>0</v>
      </c>
      <c r="M745" s="47"/>
      <c r="N745" s="46"/>
      <c r="O745" s="46"/>
      <c r="P745" s="46"/>
    </row>
    <row r="746" spans="1:16" ht="53.25" customHeight="1">
      <c r="A746" s="54">
        <f>IF(I746="","",COUNTA($I$14:I746))-123</f>
        <v>520</v>
      </c>
      <c r="B746" s="54" t="str">
        <f t="shared" si="95"/>
        <v>520.BV17</v>
      </c>
      <c r="C746" s="54" t="str">
        <f t="shared" si="96"/>
        <v>520.BV17</v>
      </c>
      <c r="D746" s="53" t="s">
        <v>762</v>
      </c>
      <c r="E746" s="64" t="s">
        <v>739</v>
      </c>
      <c r="F746" s="64"/>
      <c r="G746" s="46" t="s">
        <v>36</v>
      </c>
      <c r="H746" s="47" t="s">
        <v>740</v>
      </c>
      <c r="I746" s="50">
        <v>10</v>
      </c>
      <c r="J746" s="125"/>
      <c r="K746" s="50">
        <f t="shared" si="97"/>
        <v>0</v>
      </c>
      <c r="L746" s="48">
        <f t="shared" si="98"/>
        <v>0</v>
      </c>
      <c r="M746" s="47"/>
      <c r="N746" s="46"/>
      <c r="O746" s="47"/>
      <c r="P746" s="47"/>
    </row>
    <row r="747" spans="1:16" ht="135.75" customHeight="1">
      <c r="A747" s="54">
        <f>IF(I747="","",COUNTA($I$14:I747))-123</f>
        <v>521</v>
      </c>
      <c r="B747" s="54" t="str">
        <f t="shared" si="95"/>
        <v>521.BV17</v>
      </c>
      <c r="C747" s="54" t="str">
        <f t="shared" si="96"/>
        <v>521.BV17</v>
      </c>
      <c r="D747" s="53" t="s">
        <v>762</v>
      </c>
      <c r="E747" s="64" t="s">
        <v>766</v>
      </c>
      <c r="F747" s="64"/>
      <c r="G747" s="188" t="s">
        <v>765</v>
      </c>
      <c r="H747" s="47" t="s">
        <v>764</v>
      </c>
      <c r="I747" s="50">
        <v>50</v>
      </c>
      <c r="J747" s="125"/>
      <c r="K747" s="50">
        <f t="shared" si="97"/>
        <v>0</v>
      </c>
      <c r="L747" s="48">
        <f t="shared" si="98"/>
        <v>0</v>
      </c>
      <c r="M747" s="47"/>
      <c r="N747" s="46"/>
      <c r="O747" s="46"/>
      <c r="P747" s="46"/>
    </row>
    <row r="748" spans="1:16" ht="53.25" customHeight="1">
      <c r="A748" s="54">
        <f>IF(I748="","",COUNTA($I$14:I748))-123</f>
        <v>522</v>
      </c>
      <c r="B748" s="54" t="str">
        <f t="shared" si="95"/>
        <v>522.BV17</v>
      </c>
      <c r="C748" s="54" t="str">
        <f t="shared" si="96"/>
        <v>522.BV17</v>
      </c>
      <c r="D748" s="46" t="s">
        <v>762</v>
      </c>
      <c r="E748" s="64" t="s">
        <v>741</v>
      </c>
      <c r="F748" s="64"/>
      <c r="G748" s="46" t="s">
        <v>718</v>
      </c>
      <c r="H748" s="46" t="s">
        <v>742</v>
      </c>
      <c r="I748" s="50">
        <v>10</v>
      </c>
      <c r="J748" s="49"/>
      <c r="K748" s="50">
        <f t="shared" si="97"/>
        <v>0</v>
      </c>
      <c r="L748" s="48">
        <f t="shared" si="98"/>
        <v>0</v>
      </c>
      <c r="M748" s="47"/>
      <c r="N748" s="46"/>
      <c r="O748" s="46"/>
      <c r="P748" s="46"/>
    </row>
    <row r="749" spans="1:16" ht="53.25" customHeight="1">
      <c r="A749" s="54">
        <f>IF(I749="","",COUNTA($I$14:I749))-123</f>
        <v>523</v>
      </c>
      <c r="B749" s="54" t="str">
        <f t="shared" si="95"/>
        <v>523.BV17</v>
      </c>
      <c r="C749" s="54" t="str">
        <f t="shared" si="96"/>
        <v>523.BV17</v>
      </c>
      <c r="D749" s="46" t="s">
        <v>762</v>
      </c>
      <c r="E749" s="64" t="s">
        <v>743</v>
      </c>
      <c r="F749" s="64"/>
      <c r="G749" s="46" t="s">
        <v>27</v>
      </c>
      <c r="H749" s="46" t="s">
        <v>744</v>
      </c>
      <c r="I749" s="50">
        <v>24</v>
      </c>
      <c r="J749" s="49"/>
      <c r="K749" s="50">
        <f t="shared" si="97"/>
        <v>0</v>
      </c>
      <c r="L749" s="48">
        <f t="shared" si="98"/>
        <v>0</v>
      </c>
      <c r="M749" s="47"/>
      <c r="N749" s="46"/>
      <c r="O749" s="46"/>
      <c r="P749" s="46"/>
    </row>
    <row r="750" spans="1:16" ht="70.5" customHeight="1">
      <c r="A750" s="54">
        <f>IF(I750="","",COUNTA($I$14:I750))-123</f>
        <v>524</v>
      </c>
      <c r="B750" s="54" t="str">
        <f t="shared" si="95"/>
        <v>524.BV17</v>
      </c>
      <c r="C750" s="54" t="str">
        <f t="shared" si="96"/>
        <v>524.BV17</v>
      </c>
      <c r="D750" s="46" t="s">
        <v>762</v>
      </c>
      <c r="E750" s="216" t="s">
        <v>745</v>
      </c>
      <c r="F750" s="216"/>
      <c r="G750" s="83" t="s">
        <v>27</v>
      </c>
      <c r="H750" s="46" t="s">
        <v>746</v>
      </c>
      <c r="I750" s="55">
        <v>5</v>
      </c>
      <c r="J750" s="184"/>
      <c r="K750" s="50">
        <f t="shared" si="97"/>
        <v>0</v>
      </c>
      <c r="L750" s="48">
        <f t="shared" si="98"/>
        <v>0</v>
      </c>
      <c r="M750" s="47"/>
      <c r="N750" s="46"/>
      <c r="O750" s="46"/>
      <c r="P750" s="46"/>
    </row>
    <row r="751" spans="1:16">
      <c r="A751" s="52" t="s">
        <v>761</v>
      </c>
      <c r="B751" s="51"/>
      <c r="C751" s="51"/>
      <c r="D751" s="51"/>
      <c r="E751" s="52"/>
      <c r="F751" s="52"/>
      <c r="G751" s="51"/>
      <c r="H751" s="46"/>
      <c r="I751" s="50"/>
      <c r="J751" s="49"/>
      <c r="K751" s="48"/>
      <c r="L751" s="48"/>
      <c r="M751" s="47"/>
      <c r="N751" s="46"/>
      <c r="O751" s="46"/>
      <c r="P751" s="46"/>
    </row>
    <row r="752" spans="1:16" ht="37.15" customHeight="1">
      <c r="A752" s="45" t="str">
        <f>"Tổng cộng: "  &amp; A750 &amp; " Phần lô"</f>
        <v>Tổng cộng: 524 Phần lô</v>
      </c>
      <c r="B752" s="41"/>
      <c r="C752" s="41"/>
      <c r="D752" s="41"/>
      <c r="E752" s="44"/>
      <c r="F752" s="44"/>
      <c r="G752" s="40"/>
      <c r="H752" s="41"/>
      <c r="I752" s="43"/>
      <c r="J752" s="39"/>
      <c r="K752" s="42"/>
      <c r="L752" s="42"/>
      <c r="M752" s="41"/>
      <c r="N752" s="217"/>
      <c r="O752" s="39"/>
      <c r="P752" s="38"/>
    </row>
    <row r="753" spans="1:16" ht="37.15" customHeight="1">
      <c r="A753" s="45" t="str">
        <f>"Số tiền bằng chữ: "&amp;[1]!VND(K751,"Uni",TRUE,TRUE,TRUE)&amp;"/."</f>
        <v>Số tiền bằng chữ: /.</v>
      </c>
      <c r="B753" s="41"/>
      <c r="C753" s="41"/>
      <c r="D753" s="41"/>
      <c r="E753" s="44"/>
      <c r="F753" s="44"/>
      <c r="G753" s="40"/>
      <c r="H753" s="41"/>
      <c r="I753" s="43"/>
      <c r="J753" s="39"/>
      <c r="K753" s="42"/>
      <c r="L753" s="42"/>
      <c r="M753" s="41"/>
      <c r="N753" s="40"/>
      <c r="O753" s="39"/>
      <c r="P753" s="38"/>
    </row>
    <row r="754" spans="1:16" s="25" customFormat="1" ht="12.75">
      <c r="A754" s="22"/>
      <c r="B754" s="23"/>
      <c r="C754" s="19"/>
      <c r="D754" s="24"/>
      <c r="E754" s="24"/>
      <c r="G754" s="22"/>
      <c r="H754" s="22"/>
      <c r="I754" s="26"/>
      <c r="J754" s="27"/>
      <c r="K754" s="27"/>
      <c r="L754" s="27"/>
      <c r="M754" s="24"/>
      <c r="N754" s="24"/>
      <c r="O754" s="24"/>
      <c r="P754" s="24"/>
    </row>
    <row r="755" spans="1:16" s="9" customFormat="1" ht="15.75">
      <c r="A755" s="7" t="s">
        <v>20</v>
      </c>
      <c r="B755" s="20"/>
      <c r="C755" s="21"/>
      <c r="D755" s="10"/>
      <c r="E755" s="10"/>
      <c r="G755" s="12"/>
      <c r="H755" s="12"/>
      <c r="I755" s="11"/>
      <c r="J755" s="13"/>
      <c r="K755" s="13"/>
      <c r="L755" s="13"/>
      <c r="M755" s="10"/>
      <c r="N755" s="10"/>
      <c r="O755" s="10"/>
      <c r="P755" s="10"/>
    </row>
    <row r="756" spans="1:16" s="9" customFormat="1" ht="15.75">
      <c r="A756" s="8" t="s">
        <v>21</v>
      </c>
      <c r="B756" s="20"/>
      <c r="C756" s="21"/>
      <c r="D756" s="10"/>
      <c r="E756" s="10"/>
      <c r="G756" s="12"/>
      <c r="H756" s="12"/>
      <c r="I756" s="11"/>
      <c r="J756" s="13"/>
      <c r="K756" s="13"/>
      <c r="L756" s="13"/>
      <c r="M756" s="10"/>
      <c r="N756" s="10"/>
      <c r="O756" s="10"/>
      <c r="P756" s="10"/>
    </row>
    <row r="757" spans="1:16" s="9" customFormat="1" ht="15.75">
      <c r="A757" s="8" t="s">
        <v>22</v>
      </c>
      <c r="B757" s="20"/>
      <c r="C757" s="21"/>
      <c r="D757" s="10"/>
      <c r="E757" s="10"/>
      <c r="G757" s="12"/>
      <c r="H757" s="12"/>
      <c r="I757" s="11"/>
      <c r="J757" s="13"/>
      <c r="K757" s="13"/>
      <c r="L757" s="13"/>
      <c r="M757" s="10"/>
      <c r="N757" s="10"/>
      <c r="O757" s="10"/>
      <c r="P757" s="10"/>
    </row>
    <row r="758" spans="1:16" s="9" customFormat="1" ht="15.75">
      <c r="A758" s="8" t="s">
        <v>749</v>
      </c>
      <c r="B758" s="20"/>
      <c r="C758" s="21"/>
      <c r="D758" s="10"/>
      <c r="E758" s="10"/>
      <c r="G758" s="12"/>
      <c r="H758" s="12"/>
      <c r="I758" s="11"/>
      <c r="J758" s="13"/>
      <c r="K758" s="13"/>
      <c r="L758" s="13"/>
      <c r="M758" s="10"/>
      <c r="N758" s="10"/>
      <c r="O758" s="10"/>
      <c r="P758" s="10"/>
    </row>
    <row r="759" spans="1:16" s="9" customFormat="1" ht="15.75">
      <c r="A759" s="8" t="s">
        <v>23</v>
      </c>
      <c r="B759" s="20"/>
      <c r="C759" s="21"/>
      <c r="D759" s="10"/>
      <c r="E759" s="10"/>
      <c r="G759" s="12"/>
      <c r="H759" s="12"/>
      <c r="I759" s="11"/>
      <c r="J759" s="13"/>
      <c r="K759" s="13"/>
      <c r="L759" s="13"/>
      <c r="M759" s="10"/>
      <c r="N759" s="10"/>
      <c r="O759" s="10"/>
      <c r="P759" s="10"/>
    </row>
    <row r="760" spans="1:16" s="9" customFormat="1" ht="15.75">
      <c r="A760" s="8" t="s">
        <v>757</v>
      </c>
      <c r="B760" s="20"/>
      <c r="C760" s="21"/>
      <c r="D760" s="10"/>
      <c r="E760" s="10"/>
      <c r="G760" s="12"/>
      <c r="H760" s="12"/>
      <c r="I760" s="11"/>
      <c r="J760" s="13"/>
      <c r="K760" s="13"/>
      <c r="L760" s="13"/>
      <c r="M760" s="10"/>
      <c r="N760" s="10"/>
      <c r="O760" s="10"/>
      <c r="P760" s="10"/>
    </row>
    <row r="761" spans="1:16" s="9" customFormat="1" ht="15.75">
      <c r="A761" s="12"/>
      <c r="B761" s="20"/>
      <c r="C761" s="21"/>
      <c r="D761" s="10"/>
      <c r="E761" s="10"/>
      <c r="G761" s="12"/>
      <c r="H761" s="12"/>
      <c r="I761" s="11"/>
      <c r="J761" s="13"/>
      <c r="K761" s="13"/>
      <c r="L761" s="13"/>
      <c r="M761" s="10"/>
      <c r="N761" s="10"/>
      <c r="O761" s="10"/>
      <c r="P761" s="10"/>
    </row>
    <row r="762" spans="1:16" s="9" customFormat="1" ht="15.75">
      <c r="A762" s="12"/>
      <c r="B762" s="20"/>
      <c r="C762" s="21"/>
      <c r="D762" s="10"/>
      <c r="E762" s="10"/>
      <c r="G762" s="12"/>
      <c r="H762" s="12"/>
      <c r="I762" s="11"/>
      <c r="J762" s="13"/>
      <c r="K762" s="13"/>
      <c r="L762" s="13"/>
      <c r="M762" s="10"/>
      <c r="N762" s="10"/>
      <c r="O762" s="10"/>
      <c r="P762" s="10"/>
    </row>
    <row r="763" spans="1:16" s="9" customFormat="1" ht="15.75">
      <c r="A763" s="12"/>
      <c r="B763" s="20"/>
      <c r="C763" s="21"/>
      <c r="D763" s="10"/>
      <c r="E763" s="10"/>
      <c r="G763" s="12"/>
      <c r="H763" s="12"/>
      <c r="I763" s="11"/>
      <c r="J763" s="13"/>
      <c r="K763" s="13"/>
      <c r="L763" s="13"/>
      <c r="M763" s="10"/>
      <c r="N763" s="10"/>
      <c r="O763" s="10"/>
      <c r="P763" s="10"/>
    </row>
    <row r="764" spans="1:16" s="9" customFormat="1" ht="15.75">
      <c r="A764" s="12"/>
      <c r="B764" s="20"/>
      <c r="C764" s="21"/>
      <c r="D764" s="10"/>
      <c r="E764" s="10"/>
      <c r="G764" s="12"/>
      <c r="H764" s="12"/>
      <c r="I764" s="11"/>
      <c r="J764" s="13"/>
      <c r="K764" s="13"/>
      <c r="L764" s="13"/>
      <c r="M764" s="10"/>
      <c r="N764" s="10"/>
      <c r="O764" s="10"/>
      <c r="P764" s="10"/>
    </row>
    <row r="765" spans="1:16" s="9" customFormat="1" ht="15.75">
      <c r="A765" s="12"/>
      <c r="B765" s="20"/>
      <c r="C765" s="21"/>
      <c r="D765" s="10"/>
      <c r="E765" s="10"/>
      <c r="G765" s="12"/>
      <c r="H765" s="12"/>
      <c r="I765" s="11"/>
      <c r="J765" s="13"/>
      <c r="K765" s="13"/>
      <c r="L765" s="13"/>
      <c r="M765" s="10"/>
      <c r="N765" s="10"/>
      <c r="O765" s="10"/>
      <c r="P765" s="10"/>
    </row>
  </sheetData>
  <autoFilter ref="A11:XEX753"/>
  <mergeCells count="1">
    <mergeCell ref="F5:I5"/>
  </mergeCells>
  <dataValidations count="1">
    <dataValidation type="whole" showErrorMessage="1" errorTitle="Lưu ý" error="Nhập số nguyên lớn hơn 0 và nhỏ hơn 999,999,999,999,999" promptTitle="Lưu ý" prompt="Nhập số nguyên lớn hơn 0 và nhỏ hơn 999,999,999,999,999" sqref="J394">
      <formula1>0</formula1>
      <formula2>999999999999999</formula2>
    </dataValidation>
  </dataValidations>
  <pageMargins left="0.4" right="0.2" top="0.25" bottom="0.25" header="0.05" footer="0.05"/>
  <pageSetup paperSize="8" orientation="landscape" r:id="rId1"/>
  <headerFooter>
    <oddFooter xml:space="preserve">&amp;R&amp;P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VTYT</vt:lpstr>
      <vt:lpstr>VTYT!Print_Titles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2024-10-21T01:21:59Z</cp:lastPrinted>
  <dcterms:created xsi:type="dcterms:W3CDTF">2023-06-02T08:43:25Z</dcterms:created>
  <dcterms:modified xsi:type="dcterms:W3CDTF">2024-10-21T03:20:02Z</dcterms:modified>
</cp:coreProperties>
</file>